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firstSheet="4" activeTab="6"/>
  </bookViews>
  <sheets>
    <sheet name="1.1 общая информация" sheetId="1" r:id="rId1"/>
    <sheet name="2.передача эл.энергии" sheetId="2" r:id="rId2"/>
    <sheet name="3.рейтинг структ.подразд." sheetId="5" r:id="rId3"/>
    <sheet name="4.информация об объектах" sheetId="7" r:id="rId4"/>
    <sheet name="5. технологич. присоединение" sheetId="3" r:id="rId5"/>
    <sheet name="6.стоим-ть тех.присоед." sheetId="6" r:id="rId6"/>
    <sheet name="4. кач-во обслуживания" sheetId="4" r:id="rId7"/>
  </sheets>
  <calcPr calcId="125725"/>
</workbook>
</file>

<file path=xl/calcChain.xml><?xml version="1.0" encoding="utf-8"?>
<calcChain xmlns="http://schemas.openxmlformats.org/spreadsheetml/2006/main">
  <c r="K25" i="4"/>
  <c r="E25"/>
  <c r="E24"/>
  <c r="H16" l="1"/>
  <c r="H15"/>
  <c r="E14"/>
  <c r="C12" i="7" l="1"/>
  <c r="C11"/>
  <c r="B12"/>
  <c r="B11"/>
  <c r="J9"/>
  <c r="J10"/>
  <c r="J11"/>
  <c r="J12"/>
  <c r="M9"/>
  <c r="M10"/>
  <c r="M11"/>
  <c r="G12"/>
  <c r="K9" i="4"/>
  <c r="H9" i="3" l="1"/>
  <c r="H8"/>
  <c r="D12" i="7" l="1"/>
  <c r="G11"/>
  <c r="D11"/>
  <c r="L8"/>
  <c r="M8" s="1"/>
  <c r="K8"/>
  <c r="I8"/>
  <c r="H8"/>
  <c r="J8" s="1"/>
  <c r="F8"/>
  <c r="G8" s="1"/>
  <c r="E8"/>
  <c r="C8"/>
  <c r="B8"/>
  <c r="D8" l="1"/>
  <c r="K10" i="1" l="1"/>
  <c r="K13"/>
  <c r="K9"/>
  <c r="K7"/>
  <c r="H19" i="3" l="1"/>
  <c r="E19"/>
  <c r="H15"/>
  <c r="K13"/>
  <c r="H13"/>
  <c r="H14"/>
  <c r="N18" i="4" l="1"/>
  <c r="N9"/>
  <c r="N10"/>
  <c r="H13"/>
  <c r="E10"/>
  <c r="E11"/>
  <c r="E26"/>
  <c r="E27"/>
  <c r="N8"/>
  <c r="H8"/>
  <c r="E8"/>
  <c r="X9"/>
  <c r="E10" i="3" l="1"/>
  <c r="E11"/>
  <c r="E12"/>
  <c r="E13"/>
  <c r="E14"/>
  <c r="E15"/>
  <c r="E9" l="1"/>
  <c r="E8"/>
</calcChain>
</file>

<file path=xl/sharedStrings.xml><?xml version="1.0" encoding="utf-8"?>
<sst xmlns="http://schemas.openxmlformats.org/spreadsheetml/2006/main" count="572" uniqueCount="145">
  <si>
    <t>N</t>
  </si>
  <si>
    <t>Показатель</t>
  </si>
  <si>
    <t>Значение показателя, годы</t>
  </si>
  <si>
    <t>Динамика изменения показателя</t>
  </si>
  <si>
    <t>Показатель средней продолжительности прекращений передачи электрической энергии</t>
  </si>
  <si>
    <t>ВН (110 кВ и выше)</t>
  </si>
  <si>
    <t>СН1 (35-60 кВ)</t>
  </si>
  <si>
    <t>СН2 (1-20 кВ)</t>
  </si>
  <si>
    <t>НН (до 1 кВ)</t>
  </si>
  <si>
    <t>Показатель средней частоты прекращений передачи электрической энергии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</si>
  <si>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</si>
  <si>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</si>
  <si>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</si>
  <si>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</si>
  <si>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</si>
  <si>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</si>
  <si>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</si>
  <si>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</si>
  <si>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</si>
  <si>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</si>
  <si>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</si>
  <si>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</si>
  <si>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</si>
  <si>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3.2</t>
  </si>
  <si>
    <t>3.3</t>
  </si>
  <si>
    <t>3.4</t>
  </si>
  <si>
    <t>4.1</t>
  </si>
  <si>
    <t>4.2</t>
  </si>
  <si>
    <t>4.3</t>
  </si>
  <si>
    <t>4.4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</si>
  <si>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</si>
  <si>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</t>
  </si>
  <si>
    <t>Показатель средней частоты прекращений передачи электрической энергии,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</si>
  <si>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</si>
  <si>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</si>
  <si>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</si>
  <si>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</si>
  <si>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</si>
  <si>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</si>
  <si>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CH2</t>
  </si>
  <si>
    <t>НН</t>
  </si>
  <si>
    <t>СН2</t>
  </si>
  <si>
    <t>CH1</t>
  </si>
  <si>
    <t>...</t>
  </si>
  <si>
    <t>n</t>
  </si>
  <si>
    <t>Всего по сетевой организации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</si>
  <si>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</si>
  <si>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 кВт включительно</t>
  </si>
  <si>
    <t>свыше 15 кВт и до 150 кВт включительно</t>
  </si>
  <si>
    <t>свыше 150 кВт и менее 670 кВт</t>
  </si>
  <si>
    <t>не менее 670 кВт</t>
  </si>
  <si>
    <t>объекты по производству электрической энергии</t>
  </si>
  <si>
    <t>(текущий год)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</si>
  <si>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</si>
  <si>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</si>
  <si>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</si>
  <si>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</si>
  <si>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</si>
  <si>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</si>
  <si>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</si>
  <si>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</si>
  <si>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</si>
  <si>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</si>
  <si>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по вине заявителя</t>
  </si>
  <si>
    <t>Мощность энергопринимающих устройств заявителя, кВт</t>
  </si>
  <si>
    <t>Категория надежности</t>
  </si>
  <si>
    <t>I-II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</si>
  <si>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</si>
  <si>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</si>
  <si>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</si>
  <si>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</si>
  <si>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</t>
  </si>
  <si>
    <t>300 - городская местность</t>
  </si>
  <si>
    <t>Да</t>
  </si>
  <si>
    <t>КЛ</t>
  </si>
  <si>
    <t>ВЛ</t>
  </si>
  <si>
    <t>Нет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</si>
  <si>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</si>
  <si>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</si>
  <si>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</si>
  <si>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</si>
  <si>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</si>
  <si>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</si>
  <si>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</si>
  <si>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</si>
  <si>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</si>
  <si>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</si>
  <si>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</si>
  <si>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</si>
  <si>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</si>
  <si>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</si>
  <si>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</si>
  <si>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</si>
  <si>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</si>
  <si>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</si>
  <si>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</si>
  <si>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</si>
  <si>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</si>
  <si>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</si>
  <si>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</si>
  <si>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1.5</t>
  </si>
  <si>
    <t>1.6</t>
  </si>
  <si>
    <t>2.5</t>
  </si>
  <si>
    <t>2.6</t>
  </si>
  <si>
    <t>2.7</t>
  </si>
  <si>
    <t>2.8</t>
  </si>
  <si>
    <t>7.1</t>
  </si>
  <si>
    <t>7.2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</si>
  <si>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</si>
  <si>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8</t>
  </si>
  <si>
    <t>Период</t>
  </si>
  <si>
    <t>Категория потребителей
электрической энергии</t>
  </si>
  <si>
    <t>категория
надежности эл.снабжения</t>
  </si>
  <si>
    <t xml:space="preserve">уровень напряжения </t>
  </si>
  <si>
    <t>СН</t>
  </si>
  <si>
    <t>Физические лица</t>
  </si>
  <si>
    <t>Юридические лица</t>
  </si>
  <si>
    <t>1 категория</t>
  </si>
  <si>
    <t>2 категория</t>
  </si>
  <si>
    <t>3 категория</t>
  </si>
  <si>
    <t>всего</t>
  </si>
  <si>
    <t>Всего по каждому уровню напряжения</t>
  </si>
  <si>
    <t>-</t>
  </si>
  <si>
    <t>не требуется</t>
  </si>
  <si>
    <t>5.1</t>
  </si>
  <si>
    <t>1.1 Количество потребителей электроэнергии</t>
  </si>
  <si>
    <t>Динамика 2020/2021</t>
  </si>
  <si>
    <t>1.3. Информация об объектах электросетевого хозяйства за 2021 год</t>
  </si>
  <si>
    <t>Наименование показателя</t>
  </si>
  <si>
    <t>Протяженность сетей (воздушных и кабельных линий) по трассе</t>
  </si>
  <si>
    <t>Количество подстанций</t>
  </si>
  <si>
    <t>Общая протяженность сетей (воздушных и кабельных линий)</t>
  </si>
  <si>
    <t>в т.ч. Воздушные линии электропередачи</t>
  </si>
  <si>
    <t>в т.ч. кабельные линии электропередачи</t>
  </si>
  <si>
    <t>Динамика</t>
  </si>
  <si>
    <t>ед. измерения</t>
  </si>
  <si>
    <t>км</t>
  </si>
  <si>
    <t>%</t>
  </si>
  <si>
    <t>шт</t>
  </si>
  <si>
    <t>Количественные показатели по уровням напряжения</t>
  </si>
  <si>
    <t>ВСЕГО</t>
  </si>
  <si>
    <t>110 кВ</t>
  </si>
  <si>
    <t>35 кВ</t>
  </si>
  <si>
    <t>6-10 кВ</t>
  </si>
  <si>
    <t>0,4 кВ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</si>
</sst>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000%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justify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 wrapText="1"/>
    </xf>
    <xf numFmtId="0" fontId="0" fillId="0" borderId="8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49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 vertical="center"/>
    </xf>
    <xf numFmtId="10" fontId="0" fillId="0" borderId="11" xfId="0" applyNumberFormat="1" applyBorder="1"/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5" fontId="0" fillId="0" borderId="11" xfId="0" applyNumberFormat="1" applyBorder="1"/>
    <xf numFmtId="0" fontId="0" fillId="0" borderId="0" xfId="0" applyFill="1"/>
    <xf numFmtId="0" fontId="0" fillId="0" borderId="11" xfId="0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0" fontId="0" fillId="0" borderId="11" xfId="0" applyFill="1" applyBorder="1" applyAlignment="1">
      <alignment wrapText="1"/>
    </xf>
    <xf numFmtId="10" fontId="0" fillId="0" borderId="11" xfId="0" applyNumberFormat="1" applyFill="1" applyBorder="1" applyAlignment="1">
      <alignment wrapText="1"/>
    </xf>
    <xf numFmtId="10" fontId="0" fillId="0" borderId="11" xfId="0" applyNumberFormat="1" applyFill="1" applyBorder="1" applyAlignment="1">
      <alignment horizont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0" fillId="0" borderId="18" xfId="0" applyFill="1" applyBorder="1" applyAlignment="1">
      <alignment horizont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1562100</xdr:colOff>
      <xdr:row>5</xdr:row>
      <xdr:rowOff>609600</xdr:rowOff>
    </xdr:from>
    <xdr:to>
      <xdr:col>1</xdr:col>
      <xdr:colOff>2019299</xdr:colOff>
      <xdr:row>6</xdr:row>
      <xdr:rowOff>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71700" y="1828800"/>
          <a:ext cx="457199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1571625</xdr:colOff>
      <xdr:row>10</xdr:row>
      <xdr:rowOff>457200</xdr:rowOff>
    </xdr:from>
    <xdr:to>
      <xdr:col>1</xdr:col>
      <xdr:colOff>2438400</xdr:colOff>
      <xdr:row>10</xdr:row>
      <xdr:rowOff>676879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09800" y="3381375"/>
          <a:ext cx="866775" cy="219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876300</xdr:colOff>
      <xdr:row>15</xdr:row>
      <xdr:rowOff>1581151</xdr:rowOff>
    </xdr:from>
    <xdr:to>
      <xdr:col>1</xdr:col>
      <xdr:colOff>1962150</xdr:colOff>
      <xdr:row>15</xdr:row>
      <xdr:rowOff>1806076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14475" y="6067426"/>
          <a:ext cx="1085850" cy="22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57149</xdr:colOff>
      <xdr:row>20</xdr:row>
      <xdr:rowOff>1790700</xdr:rowOff>
    </xdr:from>
    <xdr:to>
      <xdr:col>1</xdr:col>
      <xdr:colOff>1792428</xdr:colOff>
      <xdr:row>21</xdr:row>
      <xdr:rowOff>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95324" y="8972550"/>
          <a:ext cx="1735279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138546</xdr:colOff>
      <xdr:row>1</xdr:row>
      <xdr:rowOff>8659</xdr:rowOff>
    </xdr:from>
    <xdr:to>
      <xdr:col>5</xdr:col>
      <xdr:colOff>586221</xdr:colOff>
      <xdr:row>2</xdr:row>
      <xdr:rowOff>17318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69228" y="207818"/>
          <a:ext cx="447675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2</xdr:row>
      <xdr:rowOff>0</xdr:rowOff>
    </xdr:from>
    <xdr:to>
      <xdr:col>6</xdr:col>
      <xdr:colOff>438150</xdr:colOff>
      <xdr:row>3</xdr:row>
      <xdr:rowOff>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9591675"/>
          <a:ext cx="4381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597480</xdr:colOff>
      <xdr:row>0</xdr:row>
      <xdr:rowOff>190502</xdr:rowOff>
    </xdr:from>
    <xdr:to>
      <xdr:col>11</xdr:col>
      <xdr:colOff>95251</xdr:colOff>
      <xdr:row>1</xdr:row>
      <xdr:rowOff>144407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52707" y="190502"/>
          <a:ext cx="710044" cy="153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2</xdr:row>
      <xdr:rowOff>0</xdr:rowOff>
    </xdr:from>
    <xdr:to>
      <xdr:col>15</xdr:col>
      <xdr:colOff>66675</xdr:colOff>
      <xdr:row>3</xdr:row>
      <xdr:rowOff>19050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34400" y="9591675"/>
          <a:ext cx="6762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workbookViewId="0">
      <selection activeCell="H17" sqref="H16:H17"/>
    </sheetView>
  </sheetViews>
  <sheetFormatPr defaultRowHeight="15"/>
  <cols>
    <col min="1" max="1" width="23.28515625" customWidth="1"/>
    <col min="2" max="2" width="13.85546875" customWidth="1"/>
    <col min="10" max="10" width="8.5703125" customWidth="1"/>
    <col min="11" max="11" width="10.140625" bestFit="1" customWidth="1"/>
  </cols>
  <sheetData>
    <row r="1" spans="1:12">
      <c r="A1" s="47" t="s">
        <v>125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4" spans="1:12">
      <c r="A4" s="52" t="s">
        <v>110</v>
      </c>
      <c r="B4" s="52"/>
      <c r="C4" s="54">
        <v>2020</v>
      </c>
      <c r="D4" s="55"/>
      <c r="E4" s="55"/>
      <c r="F4" s="54">
        <v>2021</v>
      </c>
      <c r="G4" s="55"/>
      <c r="H4" s="56"/>
      <c r="I4" s="52" t="s">
        <v>126</v>
      </c>
      <c r="J4" s="52"/>
      <c r="K4" s="52"/>
    </row>
    <row r="5" spans="1:12" ht="63.75" customHeight="1">
      <c r="A5" s="53" t="s">
        <v>111</v>
      </c>
      <c r="B5" s="53" t="s">
        <v>112</v>
      </c>
      <c r="C5" s="48" t="s">
        <v>113</v>
      </c>
      <c r="D5" s="48"/>
      <c r="E5" s="48"/>
      <c r="F5" s="48" t="s">
        <v>113</v>
      </c>
      <c r="G5" s="48"/>
      <c r="H5" s="48"/>
      <c r="I5" s="48" t="s">
        <v>113</v>
      </c>
      <c r="J5" s="48"/>
      <c r="K5" s="48"/>
    </row>
    <row r="6" spans="1:12">
      <c r="A6" s="53"/>
      <c r="B6" s="53"/>
      <c r="C6" s="25" t="s">
        <v>37</v>
      </c>
      <c r="D6" s="25" t="s">
        <v>114</v>
      </c>
      <c r="E6" s="25" t="s">
        <v>40</v>
      </c>
      <c r="F6" s="25" t="s">
        <v>37</v>
      </c>
      <c r="G6" s="25" t="s">
        <v>114</v>
      </c>
      <c r="H6" s="25" t="s">
        <v>40</v>
      </c>
      <c r="I6" s="25" t="s">
        <v>37</v>
      </c>
      <c r="J6" s="25" t="s">
        <v>114</v>
      </c>
      <c r="K6" s="25" t="s">
        <v>40</v>
      </c>
    </row>
    <row r="7" spans="1:12">
      <c r="A7" s="24" t="s">
        <v>115</v>
      </c>
      <c r="B7" s="24" t="s">
        <v>119</v>
      </c>
      <c r="C7" s="24">
        <v>0</v>
      </c>
      <c r="D7" s="24">
        <v>0</v>
      </c>
      <c r="E7" s="24">
        <v>5755</v>
      </c>
      <c r="F7" s="24">
        <v>0</v>
      </c>
      <c r="G7" s="24">
        <v>0</v>
      </c>
      <c r="H7" s="24">
        <v>6449</v>
      </c>
      <c r="I7" s="24"/>
      <c r="J7" s="26"/>
      <c r="K7" s="26">
        <f>(H7/E7)-1</f>
        <v>0.12059079061685485</v>
      </c>
      <c r="L7" s="26"/>
    </row>
    <row r="8" spans="1:12">
      <c r="A8" s="49" t="s">
        <v>116</v>
      </c>
      <c r="B8" s="24" t="s">
        <v>117</v>
      </c>
      <c r="C8" s="24">
        <v>0</v>
      </c>
      <c r="D8" s="24">
        <v>0</v>
      </c>
      <c r="E8" s="24"/>
      <c r="F8" s="24">
        <v>0</v>
      </c>
      <c r="G8" s="24">
        <v>0</v>
      </c>
      <c r="H8" s="24">
        <v>0</v>
      </c>
      <c r="I8" s="24"/>
      <c r="J8" s="26"/>
      <c r="K8" s="26">
        <v>0</v>
      </c>
    </row>
    <row r="9" spans="1:12">
      <c r="A9" s="50"/>
      <c r="B9" s="24" t="s">
        <v>118</v>
      </c>
      <c r="C9" s="24">
        <v>0</v>
      </c>
      <c r="D9" s="24">
        <v>0</v>
      </c>
      <c r="E9" s="24">
        <v>5</v>
      </c>
      <c r="F9" s="24">
        <v>0</v>
      </c>
      <c r="G9" s="24">
        <v>0</v>
      </c>
      <c r="H9" s="24">
        <v>6</v>
      </c>
      <c r="I9" s="24"/>
      <c r="J9" s="26"/>
      <c r="K9" s="26">
        <f t="shared" ref="K9:K13" si="0">(H9/E9)-1</f>
        <v>0.19999999999999996</v>
      </c>
    </row>
    <row r="10" spans="1:12">
      <c r="A10" s="50"/>
      <c r="B10" s="24" t="s">
        <v>119</v>
      </c>
      <c r="C10" s="24">
        <v>0</v>
      </c>
      <c r="D10" s="24">
        <v>2</v>
      </c>
      <c r="E10" s="24">
        <v>156</v>
      </c>
      <c r="F10" s="24">
        <v>0</v>
      </c>
      <c r="G10" s="24">
        <v>2</v>
      </c>
      <c r="H10" s="24">
        <v>160</v>
      </c>
      <c r="I10" s="26"/>
      <c r="J10" s="36"/>
      <c r="K10" s="26">
        <f t="shared" si="0"/>
        <v>2.564102564102555E-2</v>
      </c>
    </row>
    <row r="11" spans="1:12">
      <c r="A11" s="51"/>
      <c r="B11" s="24" t="s">
        <v>120</v>
      </c>
      <c r="C11" s="24"/>
      <c r="D11" s="24"/>
      <c r="E11" s="24"/>
      <c r="F11" s="24"/>
      <c r="G11" s="24"/>
      <c r="H11" s="24"/>
      <c r="I11" s="24"/>
      <c r="J11" s="24"/>
      <c r="K11" s="26"/>
    </row>
    <row r="12" spans="1:12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6"/>
    </row>
    <row r="13" spans="1:12">
      <c r="A13" s="24" t="s">
        <v>121</v>
      </c>
      <c r="B13" s="24"/>
      <c r="C13" s="24"/>
      <c r="D13" s="24">
        <v>2</v>
      </c>
      <c r="E13" s="24">
        <v>5918</v>
      </c>
      <c r="F13" s="24"/>
      <c r="G13" s="24">
        <v>2</v>
      </c>
      <c r="H13" s="24">
        <v>6617</v>
      </c>
      <c r="I13" s="24"/>
      <c r="J13" s="24"/>
      <c r="K13" s="26">
        <f t="shared" si="0"/>
        <v>0.11811422777965519</v>
      </c>
    </row>
  </sheetData>
  <mergeCells count="11">
    <mergeCell ref="A1:K1"/>
    <mergeCell ref="I5:K5"/>
    <mergeCell ref="A8:A11"/>
    <mergeCell ref="A4:B4"/>
    <mergeCell ref="C5:E5"/>
    <mergeCell ref="A5:A6"/>
    <mergeCell ref="B5:B6"/>
    <mergeCell ref="C4:E4"/>
    <mergeCell ref="F4:H4"/>
    <mergeCell ref="F5:H5"/>
    <mergeCell ref="I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E27"/>
  <sheetViews>
    <sheetView topLeftCell="A10" workbookViewId="0">
      <selection activeCell="J26" sqref="J26"/>
    </sheetView>
  </sheetViews>
  <sheetFormatPr defaultRowHeight="15"/>
  <cols>
    <col min="1" max="1" width="9.5703125" bestFit="1" customWidth="1"/>
    <col min="2" max="2" width="38.7109375" customWidth="1"/>
    <col min="3" max="3" width="26.85546875" customWidth="1"/>
    <col min="4" max="4" width="25.7109375" customWidth="1"/>
    <col min="5" max="5" width="23.85546875" customWidth="1"/>
  </cols>
  <sheetData>
    <row r="2" spans="1:5" ht="15.75" thickBot="1"/>
    <row r="3" spans="1:5" ht="16.5" thickBot="1">
      <c r="A3" s="57" t="s">
        <v>0</v>
      </c>
      <c r="B3" s="57" t="s">
        <v>1</v>
      </c>
      <c r="C3" s="59" t="s">
        <v>2</v>
      </c>
      <c r="D3" s="60"/>
      <c r="E3" s="61"/>
    </row>
    <row r="4" spans="1:5" ht="32.25" thickBot="1">
      <c r="A4" s="58"/>
      <c r="B4" s="58"/>
      <c r="C4" s="3">
        <v>2020</v>
      </c>
      <c r="D4" s="4">
        <v>2021</v>
      </c>
      <c r="E4" s="4" t="s">
        <v>3</v>
      </c>
    </row>
    <row r="5" spans="1:5" ht="16.5" thickBot="1">
      <c r="A5" s="5">
        <v>1</v>
      </c>
      <c r="B5" s="3">
        <v>2</v>
      </c>
      <c r="C5" s="3">
        <v>3</v>
      </c>
      <c r="D5" s="3">
        <v>4</v>
      </c>
      <c r="E5" s="3">
        <v>5</v>
      </c>
    </row>
    <row r="6" spans="1:5" ht="68.25" customHeight="1" thickBot="1">
      <c r="A6" s="1">
        <v>1</v>
      </c>
      <c r="B6" s="9" t="s">
        <v>4</v>
      </c>
      <c r="C6" s="1" t="s">
        <v>123</v>
      </c>
      <c r="D6" s="1" t="s">
        <v>123</v>
      </c>
      <c r="E6" s="1"/>
    </row>
    <row r="7" spans="1:5" ht="16.5" thickBot="1">
      <c r="A7" s="15" t="s">
        <v>14</v>
      </c>
      <c r="B7" s="16" t="s">
        <v>5</v>
      </c>
      <c r="C7" s="13"/>
      <c r="D7" s="13"/>
      <c r="E7" s="13"/>
    </row>
    <row r="8" spans="1:5" ht="16.5" thickBot="1">
      <c r="A8" s="11" t="s">
        <v>15</v>
      </c>
      <c r="B8" s="7" t="s">
        <v>6</v>
      </c>
      <c r="C8" s="8"/>
      <c r="D8" s="8"/>
      <c r="E8" s="8"/>
    </row>
    <row r="9" spans="1:5" ht="16.5" thickBot="1">
      <c r="A9" s="11" t="s">
        <v>16</v>
      </c>
      <c r="B9" s="7" t="s">
        <v>7</v>
      </c>
      <c r="C9" s="8"/>
      <c r="D9" s="8"/>
      <c r="E9" s="8"/>
    </row>
    <row r="10" spans="1:5" ht="16.5" thickBot="1">
      <c r="A10" s="11" t="s">
        <v>17</v>
      </c>
      <c r="B10" s="7" t="s">
        <v>8</v>
      </c>
      <c r="C10" s="8"/>
      <c r="D10" s="8"/>
      <c r="E10" s="8"/>
    </row>
    <row r="11" spans="1:5" ht="57" customHeight="1" thickBot="1">
      <c r="A11" s="1">
        <v>2</v>
      </c>
      <c r="B11" s="9" t="s">
        <v>9</v>
      </c>
      <c r="C11" s="1" t="s">
        <v>123</v>
      </c>
      <c r="D11" s="1" t="s">
        <v>123</v>
      </c>
      <c r="E11" s="9"/>
    </row>
    <row r="12" spans="1:5" ht="16.5" thickBot="1">
      <c r="A12" s="15" t="s">
        <v>18</v>
      </c>
      <c r="B12" s="16" t="s">
        <v>5</v>
      </c>
      <c r="C12" s="13"/>
      <c r="D12" s="13"/>
      <c r="E12" s="13"/>
    </row>
    <row r="13" spans="1:5" ht="16.5" thickBot="1">
      <c r="A13" s="11" t="s">
        <v>19</v>
      </c>
      <c r="B13" s="7" t="s">
        <v>6</v>
      </c>
      <c r="C13" s="8"/>
      <c r="D13" s="8"/>
      <c r="E13" s="8"/>
    </row>
    <row r="14" spans="1:5" ht="16.5" thickBot="1">
      <c r="A14" s="11" t="s">
        <v>20</v>
      </c>
      <c r="B14" s="7" t="s">
        <v>7</v>
      </c>
      <c r="C14" s="8"/>
      <c r="D14" s="8"/>
      <c r="E14" s="8"/>
    </row>
    <row r="15" spans="1:5" ht="16.5" thickBot="1">
      <c r="A15" s="11" t="s">
        <v>21</v>
      </c>
      <c r="B15" s="7" t="s">
        <v>8</v>
      </c>
      <c r="C15" s="8"/>
      <c r="D15" s="8"/>
      <c r="E15" s="8"/>
    </row>
    <row r="16" spans="1:5" ht="146.25" customHeight="1" thickBot="1">
      <c r="A16" s="1">
        <v>3</v>
      </c>
      <c r="B16" s="9" t="s">
        <v>10</v>
      </c>
      <c r="C16" s="1" t="s">
        <v>123</v>
      </c>
      <c r="D16" s="1" t="s">
        <v>123</v>
      </c>
      <c r="E16" s="9"/>
    </row>
    <row r="17" spans="1:5" ht="16.5" thickBot="1">
      <c r="A17" s="14" t="s">
        <v>22</v>
      </c>
      <c r="B17" s="12" t="s">
        <v>5</v>
      </c>
      <c r="C17" s="13"/>
      <c r="D17" s="13"/>
      <c r="E17" s="13"/>
    </row>
    <row r="18" spans="1:5" ht="16.5" thickBot="1">
      <c r="A18" s="15" t="s">
        <v>23</v>
      </c>
      <c r="B18" s="12" t="s">
        <v>6</v>
      </c>
      <c r="C18" s="8"/>
      <c r="D18" s="8"/>
      <c r="E18" s="8"/>
    </row>
    <row r="19" spans="1:5" ht="16.5" thickBot="1">
      <c r="A19" s="11" t="s">
        <v>24</v>
      </c>
      <c r="B19" s="12" t="s">
        <v>7</v>
      </c>
      <c r="C19" s="8"/>
      <c r="D19" s="8"/>
      <c r="E19" s="8"/>
    </row>
    <row r="20" spans="1:5" ht="16.5" thickBot="1">
      <c r="A20" s="11" t="s">
        <v>25</v>
      </c>
      <c r="B20" s="7" t="s">
        <v>8</v>
      </c>
      <c r="C20" s="8"/>
      <c r="D20" s="8"/>
      <c r="E20" s="8"/>
    </row>
    <row r="21" spans="1:5" ht="163.5" customHeight="1" thickBot="1">
      <c r="A21" s="1">
        <v>4</v>
      </c>
      <c r="B21" s="9" t="s">
        <v>11</v>
      </c>
      <c r="C21" s="1" t="s">
        <v>123</v>
      </c>
      <c r="D21" s="1" t="s">
        <v>123</v>
      </c>
      <c r="E21" s="9"/>
    </row>
    <row r="22" spans="1:5" ht="16.5" thickBot="1">
      <c r="A22" s="15" t="s">
        <v>26</v>
      </c>
      <c r="B22" s="16" t="s">
        <v>5</v>
      </c>
      <c r="C22" s="13"/>
      <c r="D22" s="13"/>
      <c r="E22" s="13"/>
    </row>
    <row r="23" spans="1:5" ht="16.5" thickBot="1">
      <c r="A23" s="11" t="s">
        <v>27</v>
      </c>
      <c r="B23" s="7" t="s">
        <v>6</v>
      </c>
      <c r="C23" s="8"/>
      <c r="D23" s="8"/>
      <c r="E23" s="8"/>
    </row>
    <row r="24" spans="1:5" ht="16.5" thickBot="1">
      <c r="A24" s="11" t="s">
        <v>28</v>
      </c>
      <c r="B24" s="7" t="s">
        <v>7</v>
      </c>
      <c r="C24" s="8"/>
      <c r="D24" s="8"/>
      <c r="E24" s="8"/>
    </row>
    <row r="25" spans="1:5" ht="16.5" thickBot="1">
      <c r="A25" s="11" t="s">
        <v>29</v>
      </c>
      <c r="B25" s="7" t="s">
        <v>8</v>
      </c>
      <c r="C25" s="8"/>
      <c r="D25" s="8"/>
      <c r="E25" s="8"/>
    </row>
    <row r="26" spans="1:5" ht="79.5" thickBot="1">
      <c r="A26" s="5">
        <v>5</v>
      </c>
      <c r="B26" s="8" t="s">
        <v>12</v>
      </c>
      <c r="C26" s="3">
        <v>3</v>
      </c>
      <c r="D26" s="3">
        <v>0</v>
      </c>
      <c r="E26" s="3"/>
    </row>
    <row r="27" spans="1:5" ht="111" thickBot="1">
      <c r="A27" s="11" t="s">
        <v>124</v>
      </c>
      <c r="B27" s="8" t="s">
        <v>13</v>
      </c>
      <c r="C27" s="3" t="s">
        <v>122</v>
      </c>
      <c r="D27" s="3" t="s">
        <v>122</v>
      </c>
      <c r="E27" s="3"/>
    </row>
  </sheetData>
  <mergeCells count="3">
    <mergeCell ref="A3:A4"/>
    <mergeCell ref="B3:B4"/>
    <mergeCell ref="C3:E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0"/>
  <sheetViews>
    <sheetView topLeftCell="C1" zoomScale="110" zoomScaleNormal="110" workbookViewId="0">
      <selection activeCell="J16" sqref="J16"/>
    </sheetView>
  </sheetViews>
  <sheetFormatPr defaultRowHeight="15"/>
  <cols>
    <col min="14" max="14" width="13.85546875" customWidth="1"/>
    <col min="19" max="19" width="27.7109375" customWidth="1"/>
    <col min="20" max="20" width="18.5703125" customWidth="1"/>
  </cols>
  <sheetData>
    <row r="1" spans="1:20" ht="15.75" thickBot="1"/>
    <row r="2" spans="1:20">
      <c r="A2" s="57" t="s">
        <v>0</v>
      </c>
      <c r="B2" s="57" t="s">
        <v>30</v>
      </c>
      <c r="C2" s="63" t="s">
        <v>31</v>
      </c>
      <c r="D2" s="64"/>
      <c r="E2" s="64"/>
      <c r="F2" s="65"/>
      <c r="G2" s="63" t="s">
        <v>32</v>
      </c>
      <c r="H2" s="64"/>
      <c r="I2" s="64"/>
      <c r="J2" s="65"/>
      <c r="K2" s="63" t="s">
        <v>33</v>
      </c>
      <c r="L2" s="64"/>
      <c r="M2" s="64"/>
      <c r="N2" s="65"/>
      <c r="O2" s="63" t="s">
        <v>34</v>
      </c>
      <c r="P2" s="64"/>
      <c r="Q2" s="64"/>
      <c r="R2" s="65"/>
      <c r="S2" s="57" t="s">
        <v>35</v>
      </c>
      <c r="T2" s="57" t="s">
        <v>36</v>
      </c>
    </row>
    <row r="3" spans="1:20" ht="15.75" thickBot="1">
      <c r="A3" s="62"/>
      <c r="B3" s="62"/>
      <c r="C3" s="66"/>
      <c r="D3" s="67"/>
      <c r="E3" s="67"/>
      <c r="F3" s="68"/>
      <c r="G3" s="66"/>
      <c r="H3" s="67"/>
      <c r="I3" s="67"/>
      <c r="J3" s="68"/>
      <c r="K3" s="66"/>
      <c r="L3" s="67"/>
      <c r="M3" s="67"/>
      <c r="N3" s="68"/>
      <c r="O3" s="66"/>
      <c r="P3" s="67"/>
      <c r="Q3" s="67"/>
      <c r="R3" s="68"/>
      <c r="S3" s="62"/>
      <c r="T3" s="62"/>
    </row>
    <row r="4" spans="1:20" ht="46.5" customHeight="1" thickBot="1">
      <c r="A4" s="58"/>
      <c r="B4" s="58"/>
      <c r="C4" s="3" t="s">
        <v>37</v>
      </c>
      <c r="D4" s="4" t="s">
        <v>38</v>
      </c>
      <c r="E4" s="4" t="s">
        <v>39</v>
      </c>
      <c r="F4" s="4" t="s">
        <v>40</v>
      </c>
      <c r="G4" s="3" t="s">
        <v>37</v>
      </c>
      <c r="H4" s="3" t="s">
        <v>38</v>
      </c>
      <c r="I4" s="3" t="s">
        <v>41</v>
      </c>
      <c r="J4" s="3" t="s">
        <v>40</v>
      </c>
      <c r="K4" s="3" t="s">
        <v>37</v>
      </c>
      <c r="L4" s="3" t="s">
        <v>42</v>
      </c>
      <c r="M4" s="3" t="s">
        <v>41</v>
      </c>
      <c r="N4" s="3" t="s">
        <v>40</v>
      </c>
      <c r="O4" s="3" t="s">
        <v>37</v>
      </c>
      <c r="P4" s="3" t="s">
        <v>38</v>
      </c>
      <c r="Q4" s="3" t="s">
        <v>41</v>
      </c>
      <c r="R4" s="3" t="s">
        <v>40</v>
      </c>
      <c r="S4" s="58"/>
      <c r="T4" s="58"/>
    </row>
    <row r="5" spans="1:20" ht="16.5" thickBot="1">
      <c r="A5" s="5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  <c r="O5" s="3">
        <v>15</v>
      </c>
      <c r="P5" s="3">
        <v>16</v>
      </c>
      <c r="Q5" s="3">
        <v>17</v>
      </c>
      <c r="R5" s="3">
        <v>18</v>
      </c>
      <c r="S5" s="3">
        <v>19</v>
      </c>
      <c r="T5" s="3">
        <v>20</v>
      </c>
    </row>
    <row r="6" spans="1:20" ht="16.5" thickBot="1">
      <c r="A6" s="5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6.5" thickBot="1">
      <c r="A7" s="5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16.5" thickBot="1">
      <c r="A8" s="5" t="s">
        <v>43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16.5" thickBot="1">
      <c r="A9" s="10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69" customHeight="1" thickBot="1">
      <c r="A10" s="19" t="s">
        <v>44</v>
      </c>
      <c r="B10" s="20" t="s">
        <v>45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</sheetData>
  <mergeCells count="8">
    <mergeCell ref="S2:S4"/>
    <mergeCell ref="T2:T4"/>
    <mergeCell ref="A2:A4"/>
    <mergeCell ref="B2:B4"/>
    <mergeCell ref="C2:F3"/>
    <mergeCell ref="G2:J3"/>
    <mergeCell ref="K2:N3"/>
    <mergeCell ref="O2:R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2"/>
  <sheetViews>
    <sheetView workbookViewId="0">
      <selection activeCell="I13" sqref="I13"/>
    </sheetView>
  </sheetViews>
  <sheetFormatPr defaultRowHeight="15"/>
  <cols>
    <col min="7" max="7" width="10.140625" bestFit="1" customWidth="1"/>
  </cols>
  <sheetData>
    <row r="1" spans="1:13">
      <c r="A1" t="s">
        <v>127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>
      <c r="A3" s="49" t="s">
        <v>128</v>
      </c>
      <c r="B3" s="73" t="s">
        <v>129</v>
      </c>
      <c r="C3" s="74"/>
      <c r="D3" s="74"/>
      <c r="E3" s="74"/>
      <c r="F3" s="74"/>
      <c r="G3" s="74"/>
      <c r="H3" s="74"/>
      <c r="I3" s="74"/>
      <c r="J3" s="75"/>
      <c r="K3" s="76" t="s">
        <v>130</v>
      </c>
      <c r="L3" s="77"/>
      <c r="M3" s="78"/>
    </row>
    <row r="4" spans="1:13">
      <c r="A4" s="51"/>
      <c r="B4" s="73" t="s">
        <v>131</v>
      </c>
      <c r="C4" s="74"/>
      <c r="D4" s="75"/>
      <c r="E4" s="82" t="s">
        <v>132</v>
      </c>
      <c r="F4" s="83"/>
      <c r="G4" s="84"/>
      <c r="H4" s="82" t="s">
        <v>133</v>
      </c>
      <c r="I4" s="83"/>
      <c r="J4" s="84"/>
      <c r="K4" s="79"/>
      <c r="L4" s="80"/>
      <c r="M4" s="81"/>
    </row>
    <row r="5" spans="1:13" ht="30">
      <c r="A5" s="24"/>
      <c r="B5" s="38">
        <v>2020</v>
      </c>
      <c r="C5" s="39">
        <v>2021</v>
      </c>
      <c r="D5" s="39" t="s">
        <v>134</v>
      </c>
      <c r="E5" s="39">
        <v>2020</v>
      </c>
      <c r="F5" s="39">
        <v>2021</v>
      </c>
      <c r="G5" s="39" t="s">
        <v>134</v>
      </c>
      <c r="H5" s="39">
        <v>2020</v>
      </c>
      <c r="I5" s="39">
        <v>2021</v>
      </c>
      <c r="J5" s="39" t="s">
        <v>134</v>
      </c>
      <c r="K5" s="39">
        <v>2020</v>
      </c>
      <c r="L5" s="39">
        <v>2021</v>
      </c>
      <c r="M5" s="39" t="s">
        <v>134</v>
      </c>
    </row>
    <row r="6" spans="1:13">
      <c r="A6" s="24" t="s">
        <v>135</v>
      </c>
      <c r="B6" s="71" t="s">
        <v>136</v>
      </c>
      <c r="C6" s="69" t="s">
        <v>136</v>
      </c>
      <c r="D6" s="69" t="s">
        <v>137</v>
      </c>
      <c r="E6" s="69" t="s">
        <v>136</v>
      </c>
      <c r="F6" s="69" t="s">
        <v>136</v>
      </c>
      <c r="G6" s="69" t="s">
        <v>137</v>
      </c>
      <c r="H6" s="69" t="s">
        <v>136</v>
      </c>
      <c r="I6" s="69" t="s">
        <v>136</v>
      </c>
      <c r="J6" s="69" t="s">
        <v>137</v>
      </c>
      <c r="K6" s="69" t="s">
        <v>138</v>
      </c>
      <c r="L6" s="69" t="s">
        <v>138</v>
      </c>
      <c r="M6" s="69" t="s">
        <v>137</v>
      </c>
    </row>
    <row r="7" spans="1:13" ht="105">
      <c r="A7" s="40" t="s">
        <v>139</v>
      </c>
      <c r="B7" s="72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</row>
    <row r="8" spans="1:13">
      <c r="A8" s="41" t="s">
        <v>140</v>
      </c>
      <c r="B8" s="40">
        <f>B9+B10+B11+B12</f>
        <v>323.94</v>
      </c>
      <c r="C8" s="42">
        <f>C9+C10+C11+C12</f>
        <v>343.495</v>
      </c>
      <c r="D8" s="43">
        <f>C8/B8</f>
        <v>1.0603661171821943</v>
      </c>
      <c r="E8" s="42">
        <f>E9+E10+E11+E12</f>
        <v>293.27999999999997</v>
      </c>
      <c r="F8" s="42">
        <f>F9+F10+F11+F12</f>
        <v>312.61</v>
      </c>
      <c r="G8" s="43">
        <f>(F8-E8)/E8</f>
        <v>6.5909710856519518E-2</v>
      </c>
      <c r="H8" s="42">
        <f>H11+H12+H10</f>
        <v>30.66</v>
      </c>
      <c r="I8" s="42">
        <f>I11+I12+I10</f>
        <v>30.885000000000002</v>
      </c>
      <c r="J8" s="43">
        <f>(I8-H8)/H8</f>
        <v>7.3385518590998507E-3</v>
      </c>
      <c r="K8" s="42">
        <f>K9+K10+K11+K12</f>
        <v>98</v>
      </c>
      <c r="L8" s="42">
        <f>L9+L10+L11+L12</f>
        <v>106</v>
      </c>
      <c r="M8" s="43">
        <f>(L8-K8)/K8</f>
        <v>8.1632653061224483E-2</v>
      </c>
    </row>
    <row r="9" spans="1:13">
      <c r="A9" s="41" t="s">
        <v>141</v>
      </c>
      <c r="B9" s="40">
        <v>0</v>
      </c>
      <c r="C9" s="42">
        <v>0</v>
      </c>
      <c r="D9" s="43">
        <v>0</v>
      </c>
      <c r="E9" s="42">
        <v>0</v>
      </c>
      <c r="F9" s="42">
        <v>0</v>
      </c>
      <c r="G9" s="43">
        <v>0</v>
      </c>
      <c r="H9" s="42">
        <v>0</v>
      </c>
      <c r="I9" s="42">
        <v>0</v>
      </c>
      <c r="J9" s="43" t="e">
        <f t="shared" ref="J9:J12" si="0">(I9-H9)/H9</f>
        <v>#DIV/0!</v>
      </c>
      <c r="K9" s="42">
        <v>0</v>
      </c>
      <c r="L9" s="42">
        <v>0</v>
      </c>
      <c r="M9" s="43" t="e">
        <f t="shared" ref="M9:M11" si="1">(L9-K9)/K9</f>
        <v>#DIV/0!</v>
      </c>
    </row>
    <row r="10" spans="1:13">
      <c r="A10" s="41" t="s">
        <v>142</v>
      </c>
      <c r="B10" s="40">
        <v>0</v>
      </c>
      <c r="C10" s="42">
        <v>0</v>
      </c>
      <c r="D10" s="43">
        <v>0</v>
      </c>
      <c r="E10" s="42">
        <v>0</v>
      </c>
      <c r="F10" s="42">
        <v>0</v>
      </c>
      <c r="G10" s="43">
        <v>0</v>
      </c>
      <c r="H10" s="42">
        <v>0</v>
      </c>
      <c r="I10" s="42">
        <v>0</v>
      </c>
      <c r="J10" s="43" t="e">
        <f t="shared" si="0"/>
        <v>#DIV/0!</v>
      </c>
      <c r="K10" s="42">
        <v>0</v>
      </c>
      <c r="L10" s="42">
        <v>0</v>
      </c>
      <c r="M10" s="43" t="e">
        <f t="shared" si="1"/>
        <v>#DIV/0!</v>
      </c>
    </row>
    <row r="11" spans="1:13">
      <c r="A11" s="41" t="s">
        <v>143</v>
      </c>
      <c r="B11" s="40">
        <f>E11+H11</f>
        <v>85.62</v>
      </c>
      <c r="C11" s="42">
        <f>F11+I11</f>
        <v>89.1</v>
      </c>
      <c r="D11" s="43">
        <f t="shared" ref="D11:D12" si="2">C11/B11</f>
        <v>1.0406447091800979</v>
      </c>
      <c r="E11" s="42">
        <v>56.5</v>
      </c>
      <c r="F11" s="42">
        <v>59.78</v>
      </c>
      <c r="G11" s="43">
        <f t="shared" ref="G11" si="3">F11/E11</f>
        <v>1.0580530973451328</v>
      </c>
      <c r="H11" s="42">
        <v>29.12</v>
      </c>
      <c r="I11" s="42">
        <v>29.32</v>
      </c>
      <c r="J11" s="43">
        <f t="shared" si="0"/>
        <v>6.8681318681318437E-3</v>
      </c>
      <c r="K11" s="42">
        <v>98</v>
      </c>
      <c r="L11" s="42">
        <v>106</v>
      </c>
      <c r="M11" s="43">
        <f t="shared" si="1"/>
        <v>8.1632653061224483E-2</v>
      </c>
    </row>
    <row r="12" spans="1:13">
      <c r="A12" s="41" t="s">
        <v>144</v>
      </c>
      <c r="B12" s="40">
        <f>E12+H12</f>
        <v>238.32</v>
      </c>
      <c r="C12" s="42">
        <f>F12+I12</f>
        <v>254.39500000000001</v>
      </c>
      <c r="D12" s="43">
        <f t="shared" si="2"/>
        <v>1.0674513259483049</v>
      </c>
      <c r="E12" s="42">
        <v>236.78</v>
      </c>
      <c r="F12" s="42">
        <v>252.83</v>
      </c>
      <c r="G12" s="43">
        <f>(F12-E12)/E12</f>
        <v>6.778444125348429E-2</v>
      </c>
      <c r="H12" s="42">
        <v>1.54</v>
      </c>
      <c r="I12" s="42">
        <v>1.5649999999999999</v>
      </c>
      <c r="J12" s="43">
        <f t="shared" si="0"/>
        <v>1.6233766233766177E-2</v>
      </c>
      <c r="K12" s="42"/>
      <c r="L12" s="42"/>
      <c r="M12" s="44" t="s">
        <v>122</v>
      </c>
    </row>
  </sheetData>
  <mergeCells count="18">
    <mergeCell ref="A3:A4"/>
    <mergeCell ref="B3:J3"/>
    <mergeCell ref="K3:M4"/>
    <mergeCell ref="B4:D4"/>
    <mergeCell ref="E4:G4"/>
    <mergeCell ref="H4:J4"/>
    <mergeCell ref="M6:M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Q20"/>
  <sheetViews>
    <sheetView topLeftCell="A16" zoomScale="95" zoomScaleNormal="95" workbookViewId="0">
      <selection activeCell="G13" sqref="G13"/>
    </sheetView>
  </sheetViews>
  <sheetFormatPr defaultRowHeight="15"/>
  <cols>
    <col min="2" max="2" width="27.28515625" customWidth="1"/>
    <col min="5" max="5" width="16.28515625" bestFit="1" customWidth="1"/>
  </cols>
  <sheetData>
    <row r="2" spans="1:17" ht="15.75" thickBot="1"/>
    <row r="3" spans="1:17" ht="16.5" thickBot="1">
      <c r="A3" s="57" t="s">
        <v>0</v>
      </c>
      <c r="B3" s="57" t="s">
        <v>1</v>
      </c>
      <c r="C3" s="59" t="s">
        <v>46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1"/>
    </row>
    <row r="4" spans="1:17" ht="31.5" customHeight="1" thickBot="1">
      <c r="A4" s="62"/>
      <c r="B4" s="62"/>
      <c r="C4" s="59" t="s">
        <v>47</v>
      </c>
      <c r="D4" s="60"/>
      <c r="E4" s="61"/>
      <c r="F4" s="59" t="s">
        <v>48</v>
      </c>
      <c r="G4" s="60"/>
      <c r="H4" s="61"/>
      <c r="I4" s="59" t="s">
        <v>49</v>
      </c>
      <c r="J4" s="60"/>
      <c r="K4" s="61"/>
      <c r="L4" s="59" t="s">
        <v>50</v>
      </c>
      <c r="M4" s="60"/>
      <c r="N4" s="61"/>
      <c r="O4" s="59" t="s">
        <v>51</v>
      </c>
      <c r="P4" s="60"/>
      <c r="Q4" s="61"/>
    </row>
    <row r="5" spans="1:17" ht="62.25" customHeight="1">
      <c r="A5" s="62"/>
      <c r="B5" s="62"/>
      <c r="C5" s="57">
        <v>2020</v>
      </c>
      <c r="D5" s="2">
        <v>2021</v>
      </c>
      <c r="E5" s="57" t="s">
        <v>53</v>
      </c>
      <c r="F5" s="57">
        <v>2020</v>
      </c>
      <c r="G5" s="18">
        <v>2021</v>
      </c>
      <c r="H5" s="57" t="s">
        <v>53</v>
      </c>
      <c r="I5" s="57">
        <v>2020</v>
      </c>
      <c r="J5" s="18">
        <v>2021</v>
      </c>
      <c r="K5" s="57" t="s">
        <v>53</v>
      </c>
      <c r="L5" s="57">
        <v>2020</v>
      </c>
      <c r="M5" s="18">
        <v>2021</v>
      </c>
      <c r="N5" s="57" t="s">
        <v>53</v>
      </c>
      <c r="O5" s="57">
        <v>2020</v>
      </c>
      <c r="P5" s="18">
        <v>2021</v>
      </c>
      <c r="Q5" s="57" t="s">
        <v>53</v>
      </c>
    </row>
    <row r="6" spans="1:17" ht="32.25" thickBot="1">
      <c r="A6" s="58"/>
      <c r="B6" s="58"/>
      <c r="C6" s="58"/>
      <c r="D6" s="3" t="s">
        <v>52</v>
      </c>
      <c r="E6" s="58"/>
      <c r="F6" s="58"/>
      <c r="G6" s="3" t="s">
        <v>52</v>
      </c>
      <c r="H6" s="58"/>
      <c r="I6" s="58"/>
      <c r="J6" s="3" t="s">
        <v>52</v>
      </c>
      <c r="K6" s="58"/>
      <c r="L6" s="58"/>
      <c r="M6" s="3" t="s">
        <v>52</v>
      </c>
      <c r="N6" s="58"/>
      <c r="O6" s="58"/>
      <c r="P6" s="3" t="s">
        <v>52</v>
      </c>
      <c r="Q6" s="58"/>
    </row>
    <row r="7" spans="1:17" ht="16.5" thickBot="1">
      <c r="A7" s="5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3">
        <v>17</v>
      </c>
    </row>
    <row r="8" spans="1:17" ht="78.75" customHeight="1" thickBot="1">
      <c r="A8" s="5">
        <v>1</v>
      </c>
      <c r="B8" s="8" t="s">
        <v>54</v>
      </c>
      <c r="C8" s="3">
        <v>413</v>
      </c>
      <c r="D8" s="3">
        <v>514</v>
      </c>
      <c r="E8" s="28">
        <f>(D8-C8)/C8*100</f>
        <v>24.455205811138015</v>
      </c>
      <c r="F8" s="3">
        <v>4</v>
      </c>
      <c r="G8" s="3">
        <v>14</v>
      </c>
      <c r="H8" s="28">
        <f>(G8-F8)/F8*100</f>
        <v>250</v>
      </c>
      <c r="I8" s="3">
        <v>0</v>
      </c>
      <c r="J8" s="3">
        <v>0</v>
      </c>
      <c r="K8" s="3">
        <v>100</v>
      </c>
      <c r="L8" s="3" t="s">
        <v>122</v>
      </c>
      <c r="M8" s="3" t="s">
        <v>122</v>
      </c>
      <c r="N8" s="3" t="s">
        <v>122</v>
      </c>
      <c r="O8" s="3" t="s">
        <v>122</v>
      </c>
      <c r="P8" s="3" t="s">
        <v>122</v>
      </c>
      <c r="Q8" s="3" t="s">
        <v>122</v>
      </c>
    </row>
    <row r="9" spans="1:17" ht="169.5" customHeight="1" thickBot="1">
      <c r="A9" s="5">
        <v>2</v>
      </c>
      <c r="B9" s="8" t="s">
        <v>55</v>
      </c>
      <c r="C9" s="3">
        <v>310</v>
      </c>
      <c r="D9" s="3">
        <v>537</v>
      </c>
      <c r="E9" s="28">
        <f>(D9-C9)/C9*100</f>
        <v>73.225806451612911</v>
      </c>
      <c r="F9" s="3">
        <v>5</v>
      </c>
      <c r="G9" s="3">
        <v>14</v>
      </c>
      <c r="H9" s="28">
        <f>(G9-F9)/F9*100</f>
        <v>180</v>
      </c>
      <c r="I9" s="17" t="s">
        <v>122</v>
      </c>
      <c r="J9" s="17" t="s">
        <v>122</v>
      </c>
      <c r="K9" s="17" t="s">
        <v>122</v>
      </c>
      <c r="L9" s="3" t="s">
        <v>122</v>
      </c>
      <c r="M9" s="3" t="s">
        <v>122</v>
      </c>
      <c r="N9" s="3" t="s">
        <v>122</v>
      </c>
      <c r="O9" s="3" t="s">
        <v>122</v>
      </c>
      <c r="P9" s="3" t="s">
        <v>122</v>
      </c>
      <c r="Q9" s="3" t="s">
        <v>122</v>
      </c>
    </row>
    <row r="10" spans="1:17" ht="244.5" customHeight="1" thickBot="1">
      <c r="A10" s="5">
        <v>3</v>
      </c>
      <c r="B10" s="8" t="s">
        <v>56</v>
      </c>
      <c r="C10" s="3">
        <v>95</v>
      </c>
      <c r="D10" s="3">
        <v>90</v>
      </c>
      <c r="E10" s="28">
        <f t="shared" ref="E10:E15" si="0">(D10-C10)/C10*100</f>
        <v>-5.2631578947368416</v>
      </c>
      <c r="F10" s="3" t="s">
        <v>122</v>
      </c>
      <c r="G10" s="3" t="s">
        <v>122</v>
      </c>
      <c r="H10" s="3"/>
      <c r="I10" s="3" t="s">
        <v>122</v>
      </c>
      <c r="J10" s="3" t="s">
        <v>122</v>
      </c>
      <c r="K10" s="3"/>
      <c r="L10" s="3" t="s">
        <v>122</v>
      </c>
      <c r="M10" s="3" t="s">
        <v>122</v>
      </c>
      <c r="N10" s="3" t="s">
        <v>122</v>
      </c>
      <c r="O10" s="3" t="s">
        <v>122</v>
      </c>
      <c r="P10" s="3" t="s">
        <v>122</v>
      </c>
      <c r="Q10" s="3" t="s">
        <v>122</v>
      </c>
    </row>
    <row r="11" spans="1:17" ht="32.25" thickBot="1">
      <c r="A11" s="11" t="s">
        <v>22</v>
      </c>
      <c r="B11" s="8" t="s">
        <v>57</v>
      </c>
      <c r="C11" s="3">
        <v>90</v>
      </c>
      <c r="D11" s="3">
        <v>74</v>
      </c>
      <c r="E11" s="28">
        <f t="shared" si="0"/>
        <v>-17.777777777777779</v>
      </c>
      <c r="F11" s="3"/>
      <c r="G11" s="3"/>
      <c r="H11" s="3"/>
      <c r="I11" s="3"/>
      <c r="J11" s="3"/>
      <c r="K11" s="3"/>
      <c r="L11" s="3" t="s">
        <v>122</v>
      </c>
      <c r="M11" s="3" t="s">
        <v>122</v>
      </c>
      <c r="N11" s="3" t="s">
        <v>122</v>
      </c>
      <c r="O11" s="3" t="s">
        <v>122</v>
      </c>
      <c r="P11" s="3" t="s">
        <v>122</v>
      </c>
      <c r="Q11" s="3" t="s">
        <v>122</v>
      </c>
    </row>
    <row r="12" spans="1:17" ht="16.5" thickBot="1">
      <c r="A12" s="11" t="s">
        <v>23</v>
      </c>
      <c r="B12" s="8" t="s">
        <v>58</v>
      </c>
      <c r="C12" s="3">
        <v>5</v>
      </c>
      <c r="D12" s="3">
        <v>16</v>
      </c>
      <c r="E12" s="28">
        <f t="shared" si="0"/>
        <v>220.00000000000003</v>
      </c>
      <c r="F12" s="3"/>
      <c r="G12" s="3"/>
      <c r="H12" s="3"/>
      <c r="I12" s="3"/>
      <c r="J12" s="3"/>
      <c r="K12" s="3"/>
      <c r="L12" s="3" t="s">
        <v>122</v>
      </c>
      <c r="M12" s="3" t="s">
        <v>122</v>
      </c>
      <c r="N12" s="3" t="s">
        <v>122</v>
      </c>
      <c r="O12" s="3" t="s">
        <v>122</v>
      </c>
      <c r="P12" s="3" t="s">
        <v>122</v>
      </c>
      <c r="Q12" s="3" t="s">
        <v>122</v>
      </c>
    </row>
    <row r="13" spans="1:17" ht="145.5" customHeight="1" thickBot="1">
      <c r="A13" s="11">
        <v>4</v>
      </c>
      <c r="B13" s="8" t="s">
        <v>59</v>
      </c>
      <c r="C13" s="3">
        <v>14</v>
      </c>
      <c r="D13" s="3">
        <v>14</v>
      </c>
      <c r="E13" s="28">
        <f t="shared" si="0"/>
        <v>0</v>
      </c>
      <c r="F13" s="3">
        <v>14</v>
      </c>
      <c r="G13" s="3">
        <v>14</v>
      </c>
      <c r="H13" s="28">
        <f t="shared" ref="H13:H15" si="1">(G13-F13)/F13*100</f>
        <v>0</v>
      </c>
      <c r="I13" s="3">
        <v>14</v>
      </c>
      <c r="J13" s="3">
        <v>14</v>
      </c>
      <c r="K13" s="28">
        <f t="shared" ref="K13" si="2">(J13-I13)/I13*100</f>
        <v>0</v>
      </c>
      <c r="L13" s="3" t="s">
        <v>122</v>
      </c>
      <c r="M13" s="3" t="s">
        <v>122</v>
      </c>
      <c r="N13" s="3" t="s">
        <v>122</v>
      </c>
      <c r="O13" s="3" t="s">
        <v>122</v>
      </c>
      <c r="P13" s="3" t="s">
        <v>122</v>
      </c>
      <c r="Q13" s="3" t="s">
        <v>122</v>
      </c>
    </row>
    <row r="14" spans="1:17" ht="135.75" customHeight="1" thickBot="1">
      <c r="A14" s="11">
        <v>5</v>
      </c>
      <c r="B14" s="8" t="s">
        <v>60</v>
      </c>
      <c r="C14" s="3">
        <v>376</v>
      </c>
      <c r="D14" s="3">
        <v>524</v>
      </c>
      <c r="E14" s="28">
        <f t="shared" si="0"/>
        <v>39.361702127659576</v>
      </c>
      <c r="F14" s="3">
        <v>4</v>
      </c>
      <c r="G14" s="3">
        <v>14</v>
      </c>
      <c r="H14" s="28">
        <f t="shared" si="1"/>
        <v>250</v>
      </c>
      <c r="I14" s="3" t="s">
        <v>122</v>
      </c>
      <c r="J14" s="3" t="s">
        <v>122</v>
      </c>
      <c r="K14" s="32" t="s">
        <v>122</v>
      </c>
      <c r="L14" s="3" t="s">
        <v>122</v>
      </c>
      <c r="M14" s="3" t="s">
        <v>122</v>
      </c>
      <c r="N14" s="3" t="s">
        <v>122</v>
      </c>
      <c r="O14" s="3" t="s">
        <v>122</v>
      </c>
      <c r="P14" s="3" t="s">
        <v>122</v>
      </c>
      <c r="Q14" s="3" t="s">
        <v>122</v>
      </c>
    </row>
    <row r="15" spans="1:17" ht="118.5" customHeight="1" thickBot="1">
      <c r="A15" s="11">
        <v>6</v>
      </c>
      <c r="B15" s="8" t="s">
        <v>61</v>
      </c>
      <c r="C15" s="17">
        <v>378</v>
      </c>
      <c r="D15" s="17">
        <v>488</v>
      </c>
      <c r="E15" s="28">
        <f t="shared" si="0"/>
        <v>29.100529100529098</v>
      </c>
      <c r="F15" s="17">
        <v>4</v>
      </c>
      <c r="G15" s="17">
        <v>14</v>
      </c>
      <c r="H15" s="28">
        <f t="shared" si="1"/>
        <v>250</v>
      </c>
      <c r="I15" s="32" t="s">
        <v>122</v>
      </c>
      <c r="J15" s="32" t="s">
        <v>122</v>
      </c>
      <c r="K15" s="32" t="s">
        <v>122</v>
      </c>
      <c r="L15" s="3" t="s">
        <v>122</v>
      </c>
      <c r="M15" s="3" t="s">
        <v>122</v>
      </c>
      <c r="N15" s="3" t="s">
        <v>122</v>
      </c>
      <c r="O15" s="3" t="s">
        <v>122</v>
      </c>
      <c r="P15" s="3" t="s">
        <v>122</v>
      </c>
      <c r="Q15" s="3" t="s">
        <v>122</v>
      </c>
    </row>
    <row r="16" spans="1:17" ht="222" customHeight="1" thickBot="1">
      <c r="A16" s="5">
        <v>7</v>
      </c>
      <c r="B16" s="8" t="s">
        <v>62</v>
      </c>
      <c r="C16" s="17" t="s">
        <v>122</v>
      </c>
      <c r="D16" s="17" t="s">
        <v>122</v>
      </c>
      <c r="E16" s="17" t="s">
        <v>122</v>
      </c>
      <c r="F16" s="17" t="s">
        <v>122</v>
      </c>
      <c r="G16" s="17" t="s">
        <v>122</v>
      </c>
      <c r="H16" s="17" t="s">
        <v>122</v>
      </c>
      <c r="I16" s="17" t="s">
        <v>122</v>
      </c>
      <c r="J16" s="17" t="s">
        <v>122</v>
      </c>
      <c r="K16" s="17" t="s">
        <v>122</v>
      </c>
      <c r="L16" s="17" t="s">
        <v>122</v>
      </c>
      <c r="M16" s="3" t="s">
        <v>122</v>
      </c>
      <c r="N16" s="3" t="s">
        <v>122</v>
      </c>
      <c r="O16" s="3" t="s">
        <v>122</v>
      </c>
      <c r="P16" s="3" t="s">
        <v>122</v>
      </c>
      <c r="Q16" s="3" t="s">
        <v>122</v>
      </c>
    </row>
    <row r="17" spans="1:17" ht="32.25" thickBot="1">
      <c r="A17" s="11" t="s">
        <v>106</v>
      </c>
      <c r="B17" s="8" t="s">
        <v>57</v>
      </c>
      <c r="C17" s="3"/>
      <c r="D17" s="3"/>
      <c r="E17" s="3"/>
      <c r="F17" s="3"/>
      <c r="G17" s="3"/>
      <c r="H17" s="3"/>
      <c r="I17" s="3"/>
      <c r="J17" s="3"/>
      <c r="K17" s="3"/>
      <c r="L17" s="3" t="s">
        <v>122</v>
      </c>
      <c r="M17" s="3" t="s">
        <v>122</v>
      </c>
      <c r="N17" s="3" t="s">
        <v>122</v>
      </c>
      <c r="O17" s="3" t="s">
        <v>122</v>
      </c>
      <c r="P17" s="3" t="s">
        <v>122</v>
      </c>
      <c r="Q17" s="3" t="s">
        <v>122</v>
      </c>
    </row>
    <row r="18" spans="1:17" ht="16.5" thickBot="1">
      <c r="A18" s="11" t="s">
        <v>107</v>
      </c>
      <c r="B18" s="8" t="s">
        <v>63</v>
      </c>
      <c r="C18" s="3"/>
      <c r="D18" s="3"/>
      <c r="E18" s="3"/>
      <c r="F18" s="3"/>
      <c r="G18" s="3"/>
      <c r="H18" s="3"/>
      <c r="I18" s="3"/>
      <c r="J18" s="3"/>
      <c r="K18" s="3"/>
      <c r="L18" s="3" t="s">
        <v>122</v>
      </c>
      <c r="M18" s="3" t="s">
        <v>122</v>
      </c>
      <c r="N18" s="3" t="s">
        <v>122</v>
      </c>
      <c r="O18" s="3" t="s">
        <v>122</v>
      </c>
      <c r="P18" s="3" t="s">
        <v>122</v>
      </c>
      <c r="Q18" s="3" t="s">
        <v>122</v>
      </c>
    </row>
    <row r="19" spans="1:17" ht="134.25" customHeight="1" thickBot="1">
      <c r="A19" s="11" t="s">
        <v>109</v>
      </c>
      <c r="B19" s="8" t="s">
        <v>108</v>
      </c>
      <c r="C19" s="5">
        <v>14</v>
      </c>
      <c r="D19" s="5">
        <v>14</v>
      </c>
      <c r="E19" s="28">
        <f t="shared" ref="E19" si="3">(D19-C19)/C19*100</f>
        <v>0</v>
      </c>
      <c r="F19" s="5">
        <v>14</v>
      </c>
      <c r="G19" s="5">
        <v>14</v>
      </c>
      <c r="H19" s="28">
        <f t="shared" ref="H19" si="4">(G19-F19)/F19*100</f>
        <v>0</v>
      </c>
      <c r="I19" s="3" t="s">
        <v>122</v>
      </c>
      <c r="J19" s="32" t="s">
        <v>122</v>
      </c>
      <c r="K19" s="32" t="s">
        <v>122</v>
      </c>
      <c r="L19" s="32" t="s">
        <v>122</v>
      </c>
      <c r="M19" s="3" t="s">
        <v>122</v>
      </c>
      <c r="N19" s="3" t="s">
        <v>122</v>
      </c>
      <c r="O19" s="3" t="s">
        <v>122</v>
      </c>
      <c r="P19" s="3" t="s">
        <v>122</v>
      </c>
      <c r="Q19" s="3" t="s">
        <v>122</v>
      </c>
    </row>
    <row r="20" spans="1:17">
      <c r="A20" s="23"/>
    </row>
  </sheetData>
  <mergeCells count="18">
    <mergeCell ref="K5:K6"/>
    <mergeCell ref="L5:L6"/>
    <mergeCell ref="A3:A6"/>
    <mergeCell ref="B3:B6"/>
    <mergeCell ref="C3:Q3"/>
    <mergeCell ref="C5:C6"/>
    <mergeCell ref="N5:N6"/>
    <mergeCell ref="O5:O6"/>
    <mergeCell ref="Q5:Q6"/>
    <mergeCell ref="E5:E6"/>
    <mergeCell ref="F5:F6"/>
    <mergeCell ref="C4:E4"/>
    <mergeCell ref="F4:H4"/>
    <mergeCell ref="I4:K4"/>
    <mergeCell ref="L4:N4"/>
    <mergeCell ref="O4:Q4"/>
    <mergeCell ref="H5:H6"/>
    <mergeCell ref="I5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K13"/>
  <sheetViews>
    <sheetView topLeftCell="A7" workbookViewId="0">
      <selection activeCell="H18" sqref="H18"/>
    </sheetView>
  </sheetViews>
  <sheetFormatPr defaultRowHeight="15"/>
  <cols>
    <col min="1" max="1" width="13" customWidth="1"/>
    <col min="2" max="2" width="14.5703125" customWidth="1"/>
    <col min="5" max="5" width="13.140625" bestFit="1" customWidth="1"/>
    <col min="6" max="6" width="13.7109375" customWidth="1"/>
    <col min="7" max="7" width="14.140625" customWidth="1"/>
  </cols>
  <sheetData>
    <row r="2" spans="1:11" ht="15.75" thickBot="1"/>
    <row r="3" spans="1:11" ht="47.25" customHeight="1" thickBot="1">
      <c r="A3" s="59" t="s">
        <v>64</v>
      </c>
      <c r="B3" s="60"/>
      <c r="C3" s="61"/>
      <c r="D3" s="59">
        <v>15</v>
      </c>
      <c r="E3" s="61"/>
      <c r="F3" s="59">
        <v>150</v>
      </c>
      <c r="G3" s="61"/>
      <c r="H3" s="59">
        <v>250</v>
      </c>
      <c r="I3" s="61"/>
      <c r="J3" s="59">
        <v>670</v>
      </c>
      <c r="K3" s="61"/>
    </row>
    <row r="4" spans="1:11" ht="16.5" thickBot="1">
      <c r="A4" s="59" t="s">
        <v>65</v>
      </c>
      <c r="B4" s="60"/>
      <c r="C4" s="61"/>
      <c r="D4" s="3" t="s">
        <v>66</v>
      </c>
      <c r="E4" s="3" t="s">
        <v>67</v>
      </c>
      <c r="F4" s="3" t="s">
        <v>66</v>
      </c>
      <c r="G4" s="3" t="s">
        <v>67</v>
      </c>
      <c r="H4" s="3" t="s">
        <v>66</v>
      </c>
      <c r="I4" s="3" t="s">
        <v>67</v>
      </c>
      <c r="J4" s="3" t="s">
        <v>66</v>
      </c>
      <c r="K4" s="3" t="s">
        <v>67</v>
      </c>
    </row>
    <row r="5" spans="1:11" ht="95.25" customHeight="1" thickBot="1">
      <c r="A5" s="5" t="s">
        <v>68</v>
      </c>
      <c r="B5" s="3" t="s">
        <v>69</v>
      </c>
      <c r="C5" s="3" t="s">
        <v>70</v>
      </c>
      <c r="D5" s="8"/>
      <c r="E5" s="8"/>
      <c r="F5" s="8"/>
      <c r="G5" s="8"/>
      <c r="H5" s="8"/>
      <c r="I5" s="8"/>
      <c r="J5" s="8"/>
      <c r="K5" s="8"/>
    </row>
    <row r="6" spans="1:11" ht="48" thickBot="1">
      <c r="A6" s="6" t="s">
        <v>71</v>
      </c>
      <c r="B6" s="57" t="s">
        <v>73</v>
      </c>
      <c r="C6" s="3" t="s">
        <v>74</v>
      </c>
      <c r="D6" s="33"/>
      <c r="E6" s="33">
        <v>550</v>
      </c>
      <c r="F6" s="8">
        <v>11822.52</v>
      </c>
      <c r="G6" s="8">
        <v>11822.52</v>
      </c>
      <c r="H6" s="8"/>
      <c r="I6" s="8"/>
      <c r="J6" s="8"/>
      <c r="K6" s="8"/>
    </row>
    <row r="7" spans="1:11" ht="48" thickBot="1">
      <c r="A7" s="6" t="s">
        <v>72</v>
      </c>
      <c r="B7" s="58"/>
      <c r="C7" s="3" t="s">
        <v>75</v>
      </c>
      <c r="D7" s="33"/>
      <c r="E7" s="33">
        <v>550</v>
      </c>
      <c r="F7" s="8">
        <v>11822.52</v>
      </c>
      <c r="G7" s="8">
        <v>11822.52</v>
      </c>
      <c r="H7" s="8"/>
      <c r="I7" s="8"/>
      <c r="J7" s="8"/>
      <c r="K7" s="8"/>
    </row>
    <row r="8" spans="1:11" ht="16.5" thickBot="1">
      <c r="A8" s="21"/>
      <c r="B8" s="57" t="s">
        <v>76</v>
      </c>
      <c r="C8" s="3" t="s">
        <v>74</v>
      </c>
      <c r="D8" s="8"/>
      <c r="E8" s="33">
        <v>550</v>
      </c>
      <c r="F8" s="8">
        <v>11822.52</v>
      </c>
      <c r="G8" s="8">
        <v>11822.52</v>
      </c>
      <c r="H8" s="8"/>
      <c r="I8" s="8"/>
      <c r="J8" s="8"/>
      <c r="K8" s="8"/>
    </row>
    <row r="9" spans="1:11" ht="16.5" thickBot="1">
      <c r="A9" s="22"/>
      <c r="B9" s="58"/>
      <c r="C9" s="3" t="s">
        <v>75</v>
      </c>
      <c r="D9" s="8"/>
      <c r="E9" s="33">
        <v>550</v>
      </c>
      <c r="F9" s="8">
        <v>11822.52</v>
      </c>
      <c r="G9" s="8">
        <v>11822.52</v>
      </c>
      <c r="H9" s="8"/>
      <c r="I9" s="8"/>
      <c r="J9" s="8"/>
      <c r="K9" s="8"/>
    </row>
    <row r="10" spans="1:11" ht="16.5" thickBot="1">
      <c r="A10" s="57">
        <v>750</v>
      </c>
      <c r="B10" s="57" t="s">
        <v>73</v>
      </c>
      <c r="C10" s="3" t="s">
        <v>74</v>
      </c>
      <c r="D10" s="8"/>
      <c r="E10" s="8"/>
      <c r="F10" s="8"/>
      <c r="G10" s="8"/>
      <c r="H10" s="8"/>
      <c r="I10" s="8"/>
      <c r="J10" s="8"/>
      <c r="K10" s="8"/>
    </row>
    <row r="11" spans="1:11" ht="16.5" thickBot="1">
      <c r="A11" s="62"/>
      <c r="B11" s="58"/>
      <c r="C11" s="3" t="s">
        <v>75</v>
      </c>
      <c r="D11" s="8"/>
      <c r="E11" s="8"/>
      <c r="F11" s="8"/>
      <c r="G11" s="8"/>
      <c r="H11" s="8"/>
      <c r="I11" s="8"/>
      <c r="J11" s="8"/>
      <c r="K11" s="8"/>
    </row>
    <row r="12" spans="1:11" ht="16.5" thickBot="1">
      <c r="A12" s="62"/>
      <c r="B12" s="57" t="s">
        <v>76</v>
      </c>
      <c r="C12" s="3" t="s">
        <v>74</v>
      </c>
      <c r="D12" s="8"/>
      <c r="E12" s="8"/>
      <c r="F12" s="8"/>
      <c r="G12" s="8"/>
      <c r="H12" s="8"/>
      <c r="I12" s="8"/>
      <c r="J12" s="8"/>
      <c r="K12" s="8"/>
    </row>
    <row r="13" spans="1:11" ht="16.5" thickBot="1">
      <c r="A13" s="58"/>
      <c r="B13" s="58"/>
      <c r="C13" s="3" t="s">
        <v>75</v>
      </c>
      <c r="D13" s="8"/>
      <c r="E13" s="8"/>
      <c r="F13" s="8"/>
      <c r="G13" s="8"/>
      <c r="H13" s="8"/>
      <c r="I13" s="8"/>
      <c r="J13" s="8"/>
      <c r="K13" s="8"/>
    </row>
  </sheetData>
  <mergeCells count="11">
    <mergeCell ref="A4:C4"/>
    <mergeCell ref="B6:B7"/>
    <mergeCell ref="B8:B9"/>
    <mergeCell ref="A10:A13"/>
    <mergeCell ref="B10:B11"/>
    <mergeCell ref="B12:B13"/>
    <mergeCell ref="A3:C3"/>
    <mergeCell ref="D3:E3"/>
    <mergeCell ref="F3:G3"/>
    <mergeCell ref="H3:I3"/>
    <mergeCell ref="J3:K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8"/>
  <sheetViews>
    <sheetView tabSelected="1" topLeftCell="A4" zoomScale="90" zoomScaleNormal="90" workbookViewId="0">
      <pane ySplit="3" topLeftCell="A7" activePane="bottomLeft" state="frozen"/>
      <selection activeCell="A4" sqref="A4"/>
      <selection pane="bottomLeft" activeCell="G11" sqref="G11"/>
    </sheetView>
  </sheetViews>
  <sheetFormatPr defaultRowHeight="15"/>
  <cols>
    <col min="2" max="2" width="18.28515625" customWidth="1"/>
    <col min="5" max="5" width="13.140625" style="29" bestFit="1" customWidth="1"/>
  </cols>
  <sheetData>
    <row r="2" spans="1:24" ht="15.75" thickBot="1"/>
    <row r="3" spans="1:24" ht="78" customHeight="1" thickBot="1">
      <c r="A3" s="57" t="s">
        <v>0</v>
      </c>
      <c r="B3" s="57" t="s">
        <v>77</v>
      </c>
      <c r="C3" s="59" t="s">
        <v>78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1"/>
    </row>
    <row r="4" spans="1:24" ht="47.25" customHeight="1" thickBot="1">
      <c r="A4" s="58"/>
      <c r="B4" s="58"/>
      <c r="C4" s="59" t="s">
        <v>79</v>
      </c>
      <c r="D4" s="60"/>
      <c r="E4" s="61"/>
      <c r="F4" s="59" t="s">
        <v>80</v>
      </c>
      <c r="G4" s="60"/>
      <c r="H4" s="61"/>
      <c r="I4" s="59" t="s">
        <v>81</v>
      </c>
      <c r="J4" s="60"/>
      <c r="K4" s="61"/>
      <c r="L4" s="59" t="s">
        <v>82</v>
      </c>
      <c r="M4" s="60"/>
      <c r="N4" s="61"/>
      <c r="O4" s="59" t="s">
        <v>83</v>
      </c>
      <c r="P4" s="60"/>
      <c r="Q4" s="61"/>
    </row>
    <row r="5" spans="1:24" ht="62.25" customHeight="1">
      <c r="A5" s="85"/>
      <c r="B5" s="85"/>
      <c r="C5" s="57">
        <v>2020</v>
      </c>
      <c r="D5" s="18">
        <v>20201</v>
      </c>
      <c r="E5" s="87" t="s">
        <v>53</v>
      </c>
      <c r="F5" s="57">
        <v>2020</v>
      </c>
      <c r="G5" s="18">
        <v>2021</v>
      </c>
      <c r="H5" s="57" t="s">
        <v>53</v>
      </c>
      <c r="I5" s="57">
        <v>2020</v>
      </c>
      <c r="J5" s="18">
        <v>2021</v>
      </c>
      <c r="K5" s="57" t="s">
        <v>53</v>
      </c>
      <c r="L5" s="57">
        <v>2020</v>
      </c>
      <c r="M5" s="18">
        <v>2021</v>
      </c>
      <c r="N5" s="57" t="s">
        <v>53</v>
      </c>
      <c r="O5" s="57">
        <v>2020</v>
      </c>
      <c r="P5" s="18">
        <v>2021</v>
      </c>
      <c r="Q5" s="57" t="s">
        <v>53</v>
      </c>
    </row>
    <row r="6" spans="1:24" ht="32.25" thickBot="1">
      <c r="A6" s="86"/>
      <c r="B6" s="86"/>
      <c r="C6" s="58"/>
      <c r="D6" s="3" t="s">
        <v>52</v>
      </c>
      <c r="E6" s="88"/>
      <c r="F6" s="58"/>
      <c r="G6" s="3" t="s">
        <v>52</v>
      </c>
      <c r="H6" s="58"/>
      <c r="I6" s="58"/>
      <c r="J6" s="3" t="s">
        <v>52</v>
      </c>
      <c r="K6" s="58"/>
      <c r="L6" s="58"/>
      <c r="M6" s="3" t="s">
        <v>52</v>
      </c>
      <c r="N6" s="58"/>
      <c r="O6" s="58"/>
      <c r="P6" s="3" t="s">
        <v>52</v>
      </c>
      <c r="Q6" s="58"/>
    </row>
    <row r="7" spans="1:24" ht="16.5" thickBot="1">
      <c r="A7" s="5">
        <v>1</v>
      </c>
      <c r="B7" s="3">
        <v>2</v>
      </c>
      <c r="C7" s="3">
        <v>3</v>
      </c>
      <c r="D7" s="3">
        <v>4</v>
      </c>
      <c r="E7" s="30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3">
        <v>17</v>
      </c>
    </row>
    <row r="8" spans="1:24" ht="48" thickBot="1">
      <c r="A8" s="5">
        <v>1</v>
      </c>
      <c r="B8" s="8" t="s">
        <v>84</v>
      </c>
      <c r="C8" s="3">
        <v>588</v>
      </c>
      <c r="D8" s="3">
        <v>601</v>
      </c>
      <c r="E8" s="30">
        <f>(D8-C8)/C8*100</f>
        <v>2.2108843537414966</v>
      </c>
      <c r="F8" s="3">
        <v>246</v>
      </c>
      <c r="G8" s="3">
        <v>246</v>
      </c>
      <c r="H8" s="30">
        <f>(G8-F8)/F8*100</f>
        <v>0</v>
      </c>
      <c r="I8" s="3">
        <v>0</v>
      </c>
      <c r="J8" s="3">
        <v>0</v>
      </c>
      <c r="K8" s="30">
        <v>0</v>
      </c>
      <c r="L8" s="34">
        <v>3</v>
      </c>
      <c r="M8" s="3">
        <v>0</v>
      </c>
      <c r="N8" s="30">
        <f>(M8-L8)/L8*100</f>
        <v>-100</v>
      </c>
      <c r="O8" s="3"/>
      <c r="P8" s="3"/>
      <c r="Q8" s="3"/>
    </row>
    <row r="9" spans="1:24" ht="63.75" thickBot="1">
      <c r="A9" s="11" t="s">
        <v>14</v>
      </c>
      <c r="B9" s="8" t="s">
        <v>85</v>
      </c>
      <c r="C9" s="3" t="s">
        <v>122</v>
      </c>
      <c r="D9" s="3" t="s">
        <v>122</v>
      </c>
      <c r="E9" s="32" t="s">
        <v>122</v>
      </c>
      <c r="F9" s="3" t="s">
        <v>122</v>
      </c>
      <c r="G9" s="3" t="s">
        <v>122</v>
      </c>
      <c r="H9" s="30" t="s">
        <v>122</v>
      </c>
      <c r="I9" s="3">
        <v>2</v>
      </c>
      <c r="J9" s="3">
        <v>25</v>
      </c>
      <c r="K9" s="30">
        <f>(J9-I9)/I9*100</f>
        <v>1150</v>
      </c>
      <c r="L9" s="34">
        <v>3</v>
      </c>
      <c r="M9" s="3">
        <v>0</v>
      </c>
      <c r="N9" s="30">
        <f t="shared" ref="N9:N10" si="0">(M9-L9)/L9*100</f>
        <v>-100</v>
      </c>
      <c r="O9" s="3"/>
      <c r="P9" s="3"/>
      <c r="Q9" s="3"/>
      <c r="X9">
        <f>7000/50</f>
        <v>140</v>
      </c>
    </row>
    <row r="10" spans="1:24" ht="48" thickBot="1">
      <c r="A10" s="11" t="s">
        <v>15</v>
      </c>
      <c r="B10" s="8" t="s">
        <v>86</v>
      </c>
      <c r="C10" s="17">
        <v>417</v>
      </c>
      <c r="D10" s="17">
        <v>527</v>
      </c>
      <c r="E10" s="30">
        <f t="shared" ref="E10:E27" si="1">(D10-C10)/C10*100</f>
        <v>26.378896882494008</v>
      </c>
      <c r="F10" s="31" t="s">
        <v>122</v>
      </c>
      <c r="G10" s="31" t="s">
        <v>122</v>
      </c>
      <c r="H10" s="32" t="s">
        <v>122</v>
      </c>
      <c r="I10" s="31" t="s">
        <v>122</v>
      </c>
      <c r="J10" s="31" t="s">
        <v>122</v>
      </c>
      <c r="K10" s="30">
        <v>0</v>
      </c>
      <c r="L10" s="34">
        <v>3</v>
      </c>
      <c r="M10" s="27">
        <v>0</v>
      </c>
      <c r="N10" s="30">
        <f t="shared" si="0"/>
        <v>-100</v>
      </c>
      <c r="O10" s="32" t="s">
        <v>122</v>
      </c>
      <c r="P10" s="32" t="s">
        <v>122</v>
      </c>
      <c r="Q10" s="30" t="s">
        <v>122</v>
      </c>
    </row>
    <row r="11" spans="1:24" ht="63.75" thickBot="1">
      <c r="A11" s="11" t="s">
        <v>16</v>
      </c>
      <c r="B11" s="8" t="s">
        <v>87</v>
      </c>
      <c r="C11" s="3">
        <v>295</v>
      </c>
      <c r="D11" s="3">
        <v>524</v>
      </c>
      <c r="E11" s="30">
        <f t="shared" si="1"/>
        <v>77.627118644067792</v>
      </c>
      <c r="F11" s="31" t="s">
        <v>122</v>
      </c>
      <c r="G11" s="31" t="s">
        <v>122</v>
      </c>
      <c r="H11" s="32" t="s">
        <v>122</v>
      </c>
      <c r="I11" s="32" t="s">
        <v>122</v>
      </c>
      <c r="J11" s="32" t="s">
        <v>122</v>
      </c>
      <c r="K11" s="30">
        <v>0</v>
      </c>
      <c r="L11" s="27" t="s">
        <v>122</v>
      </c>
      <c r="M11" s="27" t="s">
        <v>122</v>
      </c>
      <c r="N11" s="30" t="s">
        <v>122</v>
      </c>
      <c r="O11" s="32" t="s">
        <v>122</v>
      </c>
      <c r="P11" s="32" t="s">
        <v>122</v>
      </c>
      <c r="Q11" s="30" t="s">
        <v>122</v>
      </c>
    </row>
    <row r="12" spans="1:24" ht="32.25" thickBot="1">
      <c r="A12" s="11" t="s">
        <v>17</v>
      </c>
      <c r="B12" s="8" t="s">
        <v>88</v>
      </c>
      <c r="C12" s="30" t="s">
        <v>122</v>
      </c>
      <c r="D12" s="30" t="s">
        <v>122</v>
      </c>
      <c r="E12" s="30" t="s">
        <v>122</v>
      </c>
      <c r="F12" s="30" t="s">
        <v>122</v>
      </c>
      <c r="G12" s="30" t="s">
        <v>122</v>
      </c>
      <c r="H12" s="30" t="s">
        <v>122</v>
      </c>
      <c r="I12" s="30" t="s">
        <v>122</v>
      </c>
      <c r="J12" s="30" t="s">
        <v>122</v>
      </c>
      <c r="K12" s="30" t="s">
        <v>122</v>
      </c>
      <c r="L12" s="3" t="s">
        <v>122</v>
      </c>
      <c r="M12" s="3" t="s">
        <v>122</v>
      </c>
      <c r="N12" s="30" t="s">
        <v>122</v>
      </c>
      <c r="O12" s="30" t="s">
        <v>122</v>
      </c>
      <c r="P12" s="32" t="s">
        <v>122</v>
      </c>
      <c r="Q12" s="32" t="s">
        <v>122</v>
      </c>
    </row>
    <row r="13" spans="1:24" ht="63.75" thickBot="1">
      <c r="A13" s="11" t="s">
        <v>100</v>
      </c>
      <c r="B13" s="8" t="s">
        <v>89</v>
      </c>
      <c r="C13" s="3" t="s">
        <v>122</v>
      </c>
      <c r="D13" s="3">
        <v>36</v>
      </c>
      <c r="E13" s="30" t="s">
        <v>122</v>
      </c>
      <c r="F13" s="3">
        <v>293</v>
      </c>
      <c r="G13" s="3">
        <v>246</v>
      </c>
      <c r="H13" s="30">
        <f t="shared" ref="H13:H16" si="2">(G13-F13)/F13*100</f>
        <v>-16.040955631399317</v>
      </c>
      <c r="I13" s="30" t="s">
        <v>122</v>
      </c>
      <c r="J13" s="30" t="s">
        <v>122</v>
      </c>
      <c r="K13" s="30" t="s">
        <v>122</v>
      </c>
      <c r="L13" s="3"/>
      <c r="M13" s="3"/>
      <c r="N13" s="30" t="s">
        <v>122</v>
      </c>
      <c r="O13" s="30" t="s">
        <v>122</v>
      </c>
      <c r="P13" s="32" t="s">
        <v>122</v>
      </c>
      <c r="Q13" s="32" t="s">
        <v>122</v>
      </c>
    </row>
    <row r="14" spans="1:24" ht="16.5" thickBot="1">
      <c r="A14" s="11" t="s">
        <v>101</v>
      </c>
      <c r="B14" s="8" t="s">
        <v>90</v>
      </c>
      <c r="C14" s="32">
        <v>2</v>
      </c>
      <c r="D14" s="32">
        <v>2</v>
      </c>
      <c r="E14" s="30">
        <f t="shared" si="1"/>
        <v>0</v>
      </c>
      <c r="F14" s="30" t="s">
        <v>122</v>
      </c>
      <c r="G14" s="30" t="s">
        <v>122</v>
      </c>
      <c r="H14" s="30" t="s">
        <v>122</v>
      </c>
      <c r="I14" s="30" t="s">
        <v>122</v>
      </c>
      <c r="J14" s="30" t="s">
        <v>122</v>
      </c>
      <c r="K14" s="30" t="s">
        <v>122</v>
      </c>
      <c r="L14" s="3"/>
      <c r="M14" s="3"/>
      <c r="N14" s="30" t="s">
        <v>122</v>
      </c>
      <c r="O14" s="30" t="s">
        <v>122</v>
      </c>
      <c r="P14" s="32" t="s">
        <v>122</v>
      </c>
      <c r="Q14" s="32" t="s">
        <v>122</v>
      </c>
    </row>
    <row r="15" spans="1:24" ht="16.5" thickBot="1">
      <c r="A15" s="11">
        <v>2</v>
      </c>
      <c r="B15" s="8" t="s">
        <v>91</v>
      </c>
      <c r="C15" s="32" t="s">
        <v>122</v>
      </c>
      <c r="D15" s="32">
        <v>13</v>
      </c>
      <c r="E15" s="30" t="s">
        <v>122</v>
      </c>
      <c r="F15" s="46">
        <v>79</v>
      </c>
      <c r="G15" s="46">
        <v>50</v>
      </c>
      <c r="H15" s="30">
        <f t="shared" si="2"/>
        <v>-36.708860759493675</v>
      </c>
      <c r="I15" s="30" t="s">
        <v>122</v>
      </c>
      <c r="J15" s="30" t="s">
        <v>122</v>
      </c>
      <c r="K15" s="30" t="s">
        <v>122</v>
      </c>
      <c r="L15" s="3"/>
      <c r="M15" s="3"/>
      <c r="N15" s="30" t="s">
        <v>122</v>
      </c>
      <c r="O15" s="30" t="s">
        <v>122</v>
      </c>
      <c r="P15" s="32" t="s">
        <v>122</v>
      </c>
      <c r="Q15" s="32" t="s">
        <v>122</v>
      </c>
    </row>
    <row r="16" spans="1:24" ht="79.5" thickBot="1">
      <c r="A16" s="11" t="s">
        <v>18</v>
      </c>
      <c r="B16" s="8" t="s">
        <v>92</v>
      </c>
      <c r="C16" s="32" t="s">
        <v>122</v>
      </c>
      <c r="D16" s="32" t="s">
        <v>122</v>
      </c>
      <c r="E16" s="45" t="s">
        <v>122</v>
      </c>
      <c r="F16" s="24"/>
      <c r="G16" s="24"/>
      <c r="H16" s="30" t="e">
        <f t="shared" si="2"/>
        <v>#DIV/0!</v>
      </c>
      <c r="I16" s="30" t="s">
        <v>122</v>
      </c>
      <c r="J16" s="30" t="s">
        <v>122</v>
      </c>
      <c r="K16" s="30" t="s">
        <v>122</v>
      </c>
      <c r="L16" s="32"/>
      <c r="M16" s="32"/>
      <c r="N16" s="30" t="s">
        <v>122</v>
      </c>
      <c r="O16" s="30" t="s">
        <v>122</v>
      </c>
      <c r="P16" s="32" t="s">
        <v>122</v>
      </c>
      <c r="Q16" s="32" t="s">
        <v>122</v>
      </c>
    </row>
    <row r="17" spans="1:17" ht="63.75" thickBot="1">
      <c r="A17" s="11" t="s">
        <v>19</v>
      </c>
      <c r="B17" s="8" t="s">
        <v>93</v>
      </c>
      <c r="C17" s="32" t="s">
        <v>122</v>
      </c>
      <c r="D17" s="32" t="s">
        <v>122</v>
      </c>
      <c r="E17" s="30" t="s">
        <v>122</v>
      </c>
      <c r="F17" s="30" t="s">
        <v>122</v>
      </c>
      <c r="G17" s="30" t="s">
        <v>122</v>
      </c>
      <c r="H17" s="30" t="s">
        <v>122</v>
      </c>
      <c r="I17" s="30" t="s">
        <v>122</v>
      </c>
      <c r="J17" s="30" t="s">
        <v>122</v>
      </c>
      <c r="K17" s="30" t="s">
        <v>122</v>
      </c>
      <c r="L17" s="32"/>
      <c r="M17" s="32"/>
      <c r="N17" s="30" t="s">
        <v>122</v>
      </c>
      <c r="O17" s="30" t="s">
        <v>122</v>
      </c>
      <c r="P17" s="32" t="s">
        <v>122</v>
      </c>
      <c r="Q17" s="32" t="s">
        <v>122</v>
      </c>
    </row>
    <row r="18" spans="1:17" ht="48" thickBot="1">
      <c r="A18" s="11" t="s">
        <v>20</v>
      </c>
      <c r="B18" s="8" t="s">
        <v>94</v>
      </c>
      <c r="C18" s="32" t="s">
        <v>122</v>
      </c>
      <c r="D18" s="32">
        <v>2</v>
      </c>
      <c r="E18" s="30" t="s">
        <v>122</v>
      </c>
      <c r="F18" s="30" t="s">
        <v>122</v>
      </c>
      <c r="G18" s="30" t="s">
        <v>122</v>
      </c>
      <c r="H18" s="30" t="s">
        <v>122</v>
      </c>
      <c r="I18" s="30" t="s">
        <v>122</v>
      </c>
      <c r="J18" s="30" t="s">
        <v>122</v>
      </c>
      <c r="K18" s="30" t="s">
        <v>122</v>
      </c>
      <c r="L18" s="32">
        <v>3</v>
      </c>
      <c r="M18" s="32">
        <v>1</v>
      </c>
      <c r="N18" s="30">
        <f>(M18-L18)/L18*100</f>
        <v>-66.666666666666657</v>
      </c>
      <c r="O18" s="30" t="s">
        <v>122</v>
      </c>
      <c r="P18" s="32" t="s">
        <v>122</v>
      </c>
      <c r="Q18" s="32" t="s">
        <v>122</v>
      </c>
    </row>
    <row r="19" spans="1:17" ht="48" thickBot="1">
      <c r="A19" s="11" t="s">
        <v>21</v>
      </c>
      <c r="B19" s="8" t="s">
        <v>86</v>
      </c>
      <c r="C19" s="32" t="s">
        <v>122</v>
      </c>
      <c r="D19" s="32" t="s">
        <v>122</v>
      </c>
      <c r="E19" s="30" t="s">
        <v>122</v>
      </c>
      <c r="F19" s="30" t="s">
        <v>122</v>
      </c>
      <c r="G19" s="30" t="s">
        <v>122</v>
      </c>
      <c r="H19" s="30" t="s">
        <v>122</v>
      </c>
      <c r="I19" s="30" t="s">
        <v>122</v>
      </c>
      <c r="J19" s="30" t="s">
        <v>122</v>
      </c>
      <c r="K19" s="30" t="s">
        <v>122</v>
      </c>
      <c r="L19" s="32"/>
      <c r="M19" s="32"/>
      <c r="N19" s="30" t="s">
        <v>122</v>
      </c>
      <c r="O19" s="30" t="s">
        <v>122</v>
      </c>
      <c r="P19" s="32" t="s">
        <v>122</v>
      </c>
      <c r="Q19" s="32" t="s">
        <v>122</v>
      </c>
    </row>
    <row r="20" spans="1:17" ht="63.75" thickBot="1">
      <c r="A20" s="11" t="s">
        <v>102</v>
      </c>
      <c r="B20" s="8" t="s">
        <v>87</v>
      </c>
      <c r="C20" s="32" t="s">
        <v>122</v>
      </c>
      <c r="D20" s="32" t="s">
        <v>122</v>
      </c>
      <c r="E20" s="30" t="s">
        <v>122</v>
      </c>
      <c r="F20" s="30" t="s">
        <v>122</v>
      </c>
      <c r="G20" s="30" t="s">
        <v>122</v>
      </c>
      <c r="H20" s="30" t="s">
        <v>122</v>
      </c>
      <c r="I20" s="30" t="s">
        <v>122</v>
      </c>
      <c r="J20" s="30" t="s">
        <v>122</v>
      </c>
      <c r="K20" s="30" t="s">
        <v>122</v>
      </c>
      <c r="L20" s="32"/>
      <c r="M20" s="32"/>
      <c r="N20" s="30" t="s">
        <v>122</v>
      </c>
      <c r="O20" s="30" t="s">
        <v>122</v>
      </c>
      <c r="P20" s="32" t="s">
        <v>122</v>
      </c>
      <c r="Q20" s="32" t="s">
        <v>122</v>
      </c>
    </row>
    <row r="21" spans="1:17" ht="32.25" thickBot="1">
      <c r="A21" s="11" t="s">
        <v>103</v>
      </c>
      <c r="B21" s="8" t="s">
        <v>88</v>
      </c>
      <c r="C21" s="32" t="s">
        <v>122</v>
      </c>
      <c r="D21" s="32">
        <v>1</v>
      </c>
      <c r="E21" s="30">
        <v>-100</v>
      </c>
      <c r="F21" s="30" t="s">
        <v>122</v>
      </c>
      <c r="G21" s="30" t="s">
        <v>122</v>
      </c>
      <c r="H21" s="30" t="s">
        <v>122</v>
      </c>
      <c r="I21" s="30" t="s">
        <v>122</v>
      </c>
      <c r="J21" s="30" t="s">
        <v>122</v>
      </c>
      <c r="K21" s="30" t="s">
        <v>122</v>
      </c>
      <c r="L21" s="32"/>
      <c r="M21" s="32"/>
      <c r="N21" s="30" t="s">
        <v>122</v>
      </c>
      <c r="O21" s="30" t="s">
        <v>122</v>
      </c>
      <c r="P21" s="32" t="s">
        <v>122</v>
      </c>
      <c r="Q21" s="32" t="s">
        <v>122</v>
      </c>
    </row>
    <row r="22" spans="1:17" ht="79.5" thickBot="1">
      <c r="A22" s="11" t="s">
        <v>104</v>
      </c>
      <c r="B22" s="8" t="s">
        <v>95</v>
      </c>
      <c r="C22" s="32" t="s">
        <v>122</v>
      </c>
      <c r="D22" s="32" t="s">
        <v>122</v>
      </c>
      <c r="E22" s="30" t="s">
        <v>122</v>
      </c>
      <c r="F22" s="30" t="s">
        <v>122</v>
      </c>
      <c r="G22" s="30" t="s">
        <v>122</v>
      </c>
      <c r="H22" s="30" t="s">
        <v>122</v>
      </c>
      <c r="I22" s="30" t="s">
        <v>122</v>
      </c>
      <c r="J22" s="30" t="s">
        <v>122</v>
      </c>
      <c r="K22" s="30" t="s">
        <v>122</v>
      </c>
      <c r="L22" s="32"/>
      <c r="M22" s="32"/>
      <c r="N22" s="30" t="s">
        <v>122</v>
      </c>
      <c r="O22" s="30" t="s">
        <v>122</v>
      </c>
      <c r="P22" s="32" t="s">
        <v>122</v>
      </c>
      <c r="Q22" s="32" t="s">
        <v>122</v>
      </c>
    </row>
    <row r="23" spans="1:17" ht="16.5" thickBot="1">
      <c r="A23" s="11" t="s">
        <v>105</v>
      </c>
      <c r="B23" s="8" t="s">
        <v>90</v>
      </c>
      <c r="C23" s="32" t="s">
        <v>122</v>
      </c>
      <c r="D23" s="32" t="s">
        <v>122</v>
      </c>
      <c r="E23" s="30" t="s">
        <v>122</v>
      </c>
      <c r="F23" s="30" t="s">
        <v>122</v>
      </c>
      <c r="G23" s="30" t="s">
        <v>122</v>
      </c>
      <c r="H23" s="30" t="s">
        <v>122</v>
      </c>
      <c r="I23" s="30" t="s">
        <v>122</v>
      </c>
      <c r="J23" s="30" t="s">
        <v>122</v>
      </c>
      <c r="K23" s="30" t="s">
        <v>122</v>
      </c>
      <c r="L23" s="32"/>
      <c r="M23" s="32"/>
      <c r="N23" s="30" t="s">
        <v>122</v>
      </c>
      <c r="O23" s="30" t="s">
        <v>122</v>
      </c>
      <c r="P23" s="32" t="s">
        <v>122</v>
      </c>
      <c r="Q23" s="32" t="s">
        <v>122</v>
      </c>
    </row>
    <row r="24" spans="1:17" ht="32.25" thickBot="1">
      <c r="A24" s="11">
        <v>3</v>
      </c>
      <c r="B24" s="8" t="s">
        <v>96</v>
      </c>
      <c r="C24" s="3">
        <v>447</v>
      </c>
      <c r="D24" s="3">
        <v>588</v>
      </c>
      <c r="E24" s="30">
        <f>(D24-C24)/C24*100</f>
        <v>31.543624161073826</v>
      </c>
      <c r="F24" s="30" t="s">
        <v>122</v>
      </c>
      <c r="G24" s="30" t="s">
        <v>122</v>
      </c>
      <c r="H24" s="30" t="s">
        <v>122</v>
      </c>
      <c r="I24" s="30" t="s">
        <v>122</v>
      </c>
      <c r="J24" s="30" t="s">
        <v>122</v>
      </c>
      <c r="K24" s="30" t="s">
        <v>122</v>
      </c>
      <c r="L24" s="33"/>
      <c r="M24" s="33"/>
      <c r="N24" s="30" t="s">
        <v>122</v>
      </c>
      <c r="O24" s="3"/>
      <c r="P24" s="3"/>
      <c r="Q24" s="3"/>
    </row>
    <row r="25" spans="1:17" ht="63.75" thickBot="1">
      <c r="A25" s="11" t="s">
        <v>22</v>
      </c>
      <c r="B25" s="8" t="s">
        <v>97</v>
      </c>
      <c r="C25" s="3">
        <v>417</v>
      </c>
      <c r="D25" s="3">
        <v>552</v>
      </c>
      <c r="E25" s="30">
        <f>(D25-C25)/C25*100</f>
        <v>32.374100719424462</v>
      </c>
      <c r="F25" s="35" t="s">
        <v>122</v>
      </c>
      <c r="G25" s="35" t="s">
        <v>122</v>
      </c>
      <c r="H25" s="30" t="s">
        <v>122</v>
      </c>
      <c r="I25" s="30">
        <v>20</v>
      </c>
      <c r="J25" s="30">
        <v>28</v>
      </c>
      <c r="K25" s="30">
        <f>(J25-I25)/I25*100</f>
        <v>40</v>
      </c>
      <c r="L25" s="30" t="s">
        <v>122</v>
      </c>
      <c r="M25" s="30" t="s">
        <v>122</v>
      </c>
      <c r="N25" s="30" t="s">
        <v>122</v>
      </c>
      <c r="O25" s="30" t="s">
        <v>122</v>
      </c>
      <c r="P25" s="30" t="s">
        <v>122</v>
      </c>
      <c r="Q25" s="30" t="s">
        <v>122</v>
      </c>
    </row>
    <row r="26" spans="1:17" ht="95.25" thickBot="1">
      <c r="A26" s="11" t="s">
        <v>23</v>
      </c>
      <c r="B26" s="8" t="s">
        <v>98</v>
      </c>
      <c r="C26" s="3">
        <v>351</v>
      </c>
      <c r="D26" s="3">
        <v>382</v>
      </c>
      <c r="E26" s="30">
        <f t="shared" si="1"/>
        <v>8.8319088319088319</v>
      </c>
      <c r="F26" s="3" t="s">
        <v>122</v>
      </c>
      <c r="G26" s="17" t="s">
        <v>122</v>
      </c>
      <c r="H26" s="32" t="s">
        <v>122</v>
      </c>
      <c r="I26" s="32" t="s">
        <v>122</v>
      </c>
      <c r="J26" s="32" t="s">
        <v>122</v>
      </c>
      <c r="K26" s="32" t="s">
        <v>122</v>
      </c>
      <c r="L26" s="32" t="s">
        <v>122</v>
      </c>
      <c r="M26" s="32" t="s">
        <v>122</v>
      </c>
      <c r="N26" s="32" t="s">
        <v>122</v>
      </c>
      <c r="O26" s="3" t="s">
        <v>122</v>
      </c>
      <c r="P26" s="32" t="s">
        <v>122</v>
      </c>
      <c r="Q26" s="32" t="s">
        <v>122</v>
      </c>
    </row>
    <row r="27" spans="1:17" ht="79.5" thickBot="1">
      <c r="A27" s="11" t="s">
        <v>24</v>
      </c>
      <c r="B27" s="8" t="s">
        <v>99</v>
      </c>
      <c r="C27" s="32">
        <v>295</v>
      </c>
      <c r="D27" s="32">
        <v>524</v>
      </c>
      <c r="E27" s="30">
        <f t="shared" si="1"/>
        <v>77.627118644067792</v>
      </c>
      <c r="F27" s="17" t="s">
        <v>122</v>
      </c>
      <c r="G27" s="17" t="s">
        <v>122</v>
      </c>
      <c r="H27" s="32" t="s">
        <v>122</v>
      </c>
      <c r="I27" s="32" t="s">
        <v>122</v>
      </c>
      <c r="J27" s="32" t="s">
        <v>122</v>
      </c>
      <c r="K27" s="32" t="s">
        <v>122</v>
      </c>
      <c r="L27" s="32" t="s">
        <v>122</v>
      </c>
      <c r="M27" s="32" t="s">
        <v>122</v>
      </c>
      <c r="N27" s="32" t="s">
        <v>122</v>
      </c>
      <c r="O27" s="32" t="s">
        <v>122</v>
      </c>
      <c r="P27" s="32" t="s">
        <v>122</v>
      </c>
      <c r="Q27" s="32" t="s">
        <v>122</v>
      </c>
    </row>
    <row r="28" spans="1:17" ht="16.5" thickBot="1">
      <c r="A28" s="11" t="s">
        <v>25</v>
      </c>
      <c r="B28" s="8" t="s">
        <v>90</v>
      </c>
      <c r="C28" s="3" t="s">
        <v>122</v>
      </c>
      <c r="D28" s="3" t="s">
        <v>122</v>
      </c>
      <c r="E28" s="32" t="s">
        <v>122</v>
      </c>
      <c r="F28" s="32" t="s">
        <v>122</v>
      </c>
      <c r="G28" s="32" t="s">
        <v>122</v>
      </c>
      <c r="H28" s="32" t="s">
        <v>122</v>
      </c>
      <c r="I28" s="32" t="s">
        <v>122</v>
      </c>
      <c r="J28" s="32" t="s">
        <v>122</v>
      </c>
      <c r="K28" s="32" t="s">
        <v>122</v>
      </c>
      <c r="L28" s="32" t="s">
        <v>122</v>
      </c>
      <c r="M28" s="32" t="s">
        <v>122</v>
      </c>
      <c r="N28" s="32" t="s">
        <v>122</v>
      </c>
      <c r="O28" s="32" t="s">
        <v>122</v>
      </c>
      <c r="P28" s="32" t="s">
        <v>122</v>
      </c>
      <c r="Q28" s="32" t="s">
        <v>122</v>
      </c>
    </row>
  </sheetData>
  <mergeCells count="20">
    <mergeCell ref="A3:A4"/>
    <mergeCell ref="B3:B4"/>
    <mergeCell ref="C3:Q3"/>
    <mergeCell ref="C4:E4"/>
    <mergeCell ref="F4:H4"/>
    <mergeCell ref="I4:K4"/>
    <mergeCell ref="L4:N4"/>
    <mergeCell ref="O4:Q4"/>
    <mergeCell ref="Q5:Q6"/>
    <mergeCell ref="A5:A6"/>
    <mergeCell ref="B5:B6"/>
    <mergeCell ref="C5:C6"/>
    <mergeCell ref="E5:E6"/>
    <mergeCell ref="F5:F6"/>
    <mergeCell ref="H5:H6"/>
    <mergeCell ref="I5:I6"/>
    <mergeCell ref="K5:K6"/>
    <mergeCell ref="L5:L6"/>
    <mergeCell ref="N5:N6"/>
    <mergeCell ref="O5:O6"/>
  </mergeCells>
  <pageMargins left="0.31496062992125984" right="0.31496062992125984" top="0.35433070866141736" bottom="0.35433070866141736" header="0.31496062992125984" footer="0.31496062992125984"/>
  <pageSetup paperSize="9" scale="83" fitToHeight="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1.1 общая информация</vt:lpstr>
      <vt:lpstr>2.передача эл.энергии</vt:lpstr>
      <vt:lpstr>3.рейтинг структ.подразд.</vt:lpstr>
      <vt:lpstr>4.информация об объектах</vt:lpstr>
      <vt:lpstr>5. технологич. присоединение</vt:lpstr>
      <vt:lpstr>6.стоим-ть тех.присоед.</vt:lpstr>
      <vt:lpstr>4. кач-во обслуживания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2022-04-04T11:45:51Z</dcterms:modified>
</cp:coreProperties>
</file>