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Приложение № 1" sheetId="2" r:id="rId1"/>
    <sheet name="Приложение № 2" sheetId="3" r:id="rId2"/>
    <sheet name="Приложение № 3" sheetId="4" r:id="rId3"/>
  </sheets>
  <definedNames>
    <definedName name="_xlnm.Print_Area" localSheetId="0">'Приложение № 1'!$B$2:$J$123</definedName>
    <definedName name="_xlnm.Print_Area" localSheetId="1">'Приложение № 2'!$B$3:$G$13</definedName>
    <definedName name="_xlnm.Print_Area" localSheetId="2">'Приложение № 3'!$A$3:$F$52</definedName>
  </definedNames>
  <calcPr calcId="125725"/>
</workbook>
</file>

<file path=xl/calcChain.xml><?xml version="1.0" encoding="utf-8"?>
<calcChain xmlns="http://schemas.openxmlformats.org/spreadsheetml/2006/main">
  <c r="G13" i="3"/>
  <c r="G11"/>
  <c r="G10"/>
  <c r="D41" i="4" l="1"/>
  <c r="D46"/>
  <c r="D45"/>
  <c r="D43"/>
  <c r="D40"/>
  <c r="D38"/>
  <c r="D37"/>
  <c r="D36"/>
  <c r="D35"/>
  <c r="D20"/>
  <c r="D21"/>
  <c r="D17" s="1"/>
  <c r="D18"/>
  <c r="D16"/>
  <c r="D15"/>
  <c r="D13"/>
  <c r="D12"/>
  <c r="D11"/>
  <c r="D10"/>
  <c r="E42"/>
  <c r="E39" s="1"/>
  <c r="F42"/>
  <c r="F39" s="1"/>
  <c r="E10"/>
  <c r="F48"/>
  <c r="E48"/>
  <c r="D48"/>
  <c r="D42"/>
  <c r="D39" s="1"/>
  <c r="E14"/>
  <c r="D34" l="1"/>
  <c r="F34"/>
  <c r="E34"/>
  <c r="H120" i="2"/>
  <c r="H118"/>
  <c r="H11"/>
  <c r="H10"/>
  <c r="F23" i="4"/>
  <c r="E23"/>
  <c r="E9" s="1"/>
  <c r="D23"/>
  <c r="F14"/>
  <c r="F9" l="1"/>
  <c r="D14"/>
  <c r="D9" s="1"/>
</calcChain>
</file>

<file path=xl/sharedStrings.xml><?xml version="1.0" encoding="utf-8"?>
<sst xmlns="http://schemas.openxmlformats.org/spreadsheetml/2006/main" count="288" uniqueCount="237">
  <si>
    <t xml:space="preserve">№ п/п </t>
  </si>
  <si>
    <t xml:space="preserve">Обозначение </t>
  </si>
  <si>
    <t xml:space="preserve">Наименование </t>
  </si>
  <si>
    <t>Год ввода объекта</t>
  </si>
  <si>
    <t>2.1.1.4.1.1</t>
  </si>
  <si>
    <t>воздушные линии на деревянных опорах изолированным алюминиевым проводом сечением до 50 квадратных мм включительно одноцепные</t>
  </si>
  <si>
    <t>воздушные линии на железобетонных опорах изолированным алюминиевым проводом сечением до 50 квадратных мм включительно одноцепные</t>
  </si>
  <si>
    <t>2.3.1.4.1.1</t>
  </si>
  <si>
    <t>воздушные линии на железобетонных опорах изолированным алюминиевым проводом сечением от 50 до 100 квадратных мм включительно одноцепные</t>
  </si>
  <si>
    <t>2.3.1.4.2.1</t>
  </si>
  <si>
    <t>воздушные линии на железобетонных опорах изолированным алюминиевым проводом сечением от 50 до 100 квадратных мм включительно двухцепные</t>
  </si>
  <si>
    <t>2.3.1.4.2.2</t>
  </si>
  <si>
    <t>воздушные линии на железобетонных опорах изолированным алюминиевым проводом сечением от 100 до 200 квадратных мм включительно одноцепные</t>
  </si>
  <si>
    <t>2.3.1.4.3.1</t>
  </si>
  <si>
    <t>воздушные линии на железобетонных опорах изолированным алюминиевым проводом сечением от 200 до 500 квадратных мм включительно одноцепные</t>
  </si>
  <si>
    <t>2.3.1.4.4.1</t>
  </si>
  <si>
    <t>воздушные линии на железобетонных опорах неизолированным сталеалюминиевым проводом сечением до 50 квадратных мм включительно одноцепные</t>
  </si>
  <si>
    <t>2.3.2.3.1.1</t>
  </si>
  <si>
    <t>кабельные линии в траншеях одножильные с резиновой или пластмассовой изоляцией сечением провода до 50 квадратных мм включительно с одним кабелем в траншее</t>
  </si>
  <si>
    <t>кабельные линии в траншеях одножильные с резиновой или пластмассовой изоляцией сечением провода от 50 до 100 квадратных мм включительно с одним кабелем в траншее</t>
  </si>
  <si>
    <t>кабельные линии в траншеях одножильные с резиновой или пластмассовой изоляцией сечением провода от 50 до 100 квадратных мм включительно с двумя кабелями в траншее</t>
  </si>
  <si>
    <t>кабельные линии в траншеях одножильные с резиновой или пластмассовой изоляцией сечением провода от 100 до 200 квадратных мм включительно с одним кабелем в траншее</t>
  </si>
  <si>
    <t>кабельные линии в траншеях одножильные с резиновой или пластмассовой изоляцией сечением провода от 100 до 200 квадратных мм включительно с двумя кабелями в траншее</t>
  </si>
  <si>
    <t>кабельные линии в траншеях одножильные с резиновой или пластмассовой изоляцией сечением провода от 200 до 250 квадратных мм включительно с одним кабелем в траншее</t>
  </si>
  <si>
    <t>кабельные линии в траншеях одножильные с резиновой или пластмассовой изоляцией сечением провода от 200 до 250 квадратных мм включительно с двумя кабелями в траншее</t>
  </si>
  <si>
    <t>кабельные линии в траншеях одножильные с резиновой или пластмассовой изоляцией сечением провода от 200 до 250 квадратных мм включительно с четырьмя кабелями в траншее</t>
  </si>
  <si>
    <t>кабельные линии в траншеях одножильные с резиновой или пластмассовой изоляцией сечением провода от 400 до 500 квадратных мм включительно с одним кабелем в траншее</t>
  </si>
  <si>
    <t>кабельные линии в траншеях одножильные с резиновой или пластмассовой изоляцией сечением провода от 400 до 500 квадратных мм включительно с двумя кабелями в траншее</t>
  </si>
  <si>
    <t>кабельные линии в траншеях одножильные с резиновой или пластмассовой изоляцией сечением провода от 400 до 500 квадратных мм включительно с тремя кабелями в траншее</t>
  </si>
  <si>
    <t>кабельные линии в траншеях многожильные с резиновой или пластмассовой изоляцией сечением провода до 50 квадратных мм включительно с одним кабелем в траншее</t>
  </si>
  <si>
    <t>кабельные линии в траншеях многожильные с резиновой или пластмассовой изоляцией сечением провода до 50 квадратных мм включительно с двумя кабелями в траншее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</si>
  <si>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одним кабелем в траншее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</si>
  <si>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двумя кабелями в траншее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</si>
  <si>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одним кабелем в траншее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</si>
  <si>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двумя кабелями в траншее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</si>
  <si>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четырьмя кабелями в траншее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</si>
  <si>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одним кабелем в траншее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</si>
  <si>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двумя кабелями в траншее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</si>
  <si>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четырьмя кабелями в траншее</t>
  </si>
  <si>
    <t>кабельные линии в траншеях многожильные с бумажной изоляцией сечением провода от 50 до 100 квадратных мм включительно с одним кабелем в траншее</t>
  </si>
  <si>
    <t>кабельные линии в траншеях многожильные с бумажной изоляцией сечением провода от 100 до 200 квадратных мм включительно с одним кабелем в траншее</t>
  </si>
  <si>
    <t>кабельные линии в траншеях многожильные с бумажной изоляцией сечением провода от 200 до 250 квадратных мм включительно с одним кабелем в траншее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</si>
  <si>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100 до 200 квадратных мм включительно с одной трубой в скважине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</si>
  <si>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100 до 200 квадратных мм включительно с двумя трубами в скважине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</si>
  <si>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200 до 250 квадратных мм включительно с одной трубой в скважине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</si>
  <si>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200 до 250 квадратных мм включительно с двумя трубами в скважине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</si>
  <si>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400 до 500 квадратных мм включительно с одной трубой в скважине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</si>
  <si>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400 до 500 квадратных мм включительно с двумя трубами в скважине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</si>
  <si>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400 до 500 квадратных мм включительно с тремя трубами в скважине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</si>
  <si>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до 50 квадратных мм включительно с одной трубой в скважине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</si>
  <si>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100 до 200 квадратных мм включительно с одной трубой в скважине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</si>
  <si>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100 до 200 квадратных мм включительно с двумя трубами в скважине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</si>
  <si>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200 до 250 квадратных мм включительно с одной трубой в скважине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</si>
  <si>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200 до 250 квадратных мм включительно с двумя трубами в скважине</t>
  </si>
  <si>
    <t>реклоузеры номинальным током от 500 до 1000 А включительно</t>
  </si>
  <si>
    <t>линейные разъединители номинальным током от 500 до 1000 А включительно</t>
  </si>
  <si>
    <t>распределительные пункты (РП), за исключением комплектных распределительных устройств наружной установки (КРН, КРУН), номинальным током от 500 до 1000 А включительно с количеством ячеек от 5 до 10 включительно</t>
  </si>
  <si>
    <t>комплектные распределительные устройства наружной установки (КРН, КРУН) номинальным током от 500 до 1000 А включительно с количеством ячеек от 5 до 10 включительно</t>
  </si>
  <si>
    <t>переключательные пункты номинальным током от 100 до 250 А включительно с количеством ячеек от 5 до 10 включительно</t>
  </si>
  <si>
    <t>переключательные пункты номинальным током от 500 до 1000 А включительно с количеством ячеек от 5 до 10 включительно</t>
  </si>
  <si>
    <t>однотрансформаторные подстанции (за исключением РТП) мощностью до 25 кВА включительно столбового/мачтового типа</t>
  </si>
  <si>
    <t>однотрансформаторные подстанции (за исключением РТП) мощностью до 25 кВА включительно шкафного или киоскового типа</t>
  </si>
  <si>
    <t>однотрансформаторные подстанции (за исключением РТП) мощностью от 25 до 100 кВА включительно столбового/мачтового типа</t>
  </si>
  <si>
    <t>однотрансформаторные подстанции (за исключением РТП) мощностью от 25 до 100 кВА включительно шкафного или киоскового типа</t>
  </si>
  <si>
    <t>однотрансформаторные подстанции (за исключением РТП) мощностью от 100 до 250 кВА включительно столбового/мачтового типа</t>
  </si>
  <si>
    <t>однотрансформаторные подстанции (за исключением РТП) мощностью от 100 до 250 кВА включительно шкафного или киоскового типа</t>
  </si>
  <si>
    <t>однотрансформаторные подстанции (за исключением РТП) мощностью от 100 до 250 кВА включительно блочного типа</t>
  </si>
  <si>
    <t>однотрансформаторные подстанции (за исключением РТП) мощностью от 250 до 400 кВА включительно шкафного или киоскового типа</t>
  </si>
  <si>
    <t>двухтрансформаторные и более подстанции (за исключением РТП) мощностью от 100 до 250 кВА включительно шкафного или киоскового типа</t>
  </si>
  <si>
    <t>двухтрансформаторные и более подстанции (за исключением РТП) мощностью от 250 до 400 кВА включительно шкафного или киоскового типа</t>
  </si>
  <si>
    <t>двухтрансформаторные и более подстанции (за исключением РТП) мощностью от 250 до 400 кВА включительно блочного типа</t>
  </si>
  <si>
    <t>двухтрансформаторные и более подстанции (за исключением РТП) мощностью от 1000 до 1250 кВА включительно блочного типа</t>
  </si>
  <si>
    <t>двухтрансформаторные и более подстанции (за исключением РТП) мощностью от 1250 до 1600 кВА включительно блочного типа</t>
  </si>
  <si>
    <t>средства коммерческого учета электрической энергии (мощности) однофазные прямого включения</t>
  </si>
  <si>
    <t>средства коммерческого учета электрической энергии (мощности) однофазные полукосвенного включения</t>
  </si>
  <si>
    <t>средства коммерческого учета электрической энергии (мощности) трехфазные прямого включения</t>
  </si>
  <si>
    <t>средства коммерческого учета электрической энергии (мощности) трехфазные полукосвенного включения</t>
  </si>
  <si>
    <t>средства коммерческого учета электрической энергии (мощности) трехфазные косвенного включения</t>
  </si>
  <si>
    <r>
      <t>С</t>
    </r>
    <r>
      <rPr>
        <vertAlign val="subscript"/>
        <sz val="12"/>
        <color theme="1"/>
        <rFont val="Times New Roman"/>
        <family val="1"/>
        <charset val="204"/>
      </rPr>
      <t>2</t>
    </r>
  </si>
  <si>
    <r>
      <t>С</t>
    </r>
    <r>
      <rPr>
        <vertAlign val="subscript"/>
        <sz val="12"/>
        <color theme="1"/>
        <rFont val="Times New Roman"/>
        <family val="1"/>
        <charset val="204"/>
      </rPr>
      <t>3</t>
    </r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</si>
  <si>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50 до 100 квадратных мм включительно с одной трубой в скважине</t>
  </si>
  <si>
    <r>
      <t>С</t>
    </r>
    <r>
      <rPr>
        <vertAlign val="subscript"/>
        <sz val="12"/>
        <color theme="1"/>
        <rFont val="Times New Roman"/>
        <family val="1"/>
        <charset val="204"/>
      </rPr>
      <t>4</t>
    </r>
  </si>
  <si>
    <r>
      <t>С</t>
    </r>
    <r>
      <rPr>
        <vertAlign val="subscript"/>
        <sz val="12"/>
        <color theme="1"/>
        <rFont val="Times New Roman"/>
        <family val="1"/>
        <charset val="204"/>
      </rPr>
      <t>5</t>
    </r>
  </si>
  <si>
    <t>воздушные линии на деревянных опорах неизолированным сталеалюминиевым проводом сечением до 50 квадратных мм включительно одноцепные</t>
  </si>
  <si>
    <t>2.1.2.3.1.1</t>
  </si>
  <si>
    <t>2.3.2.3.2.1</t>
  </si>
  <si>
    <t>воздушные линии на железобетонных опорах неизолированным сталеалюминиевым проводом сечением от 50 до 100 квадратных мм включительно одноцепные</t>
  </si>
  <si>
    <t>3.1.1.1.1.1</t>
  </si>
  <si>
    <t>3.1.1.1.2.1</t>
  </si>
  <si>
    <t>3.1.1.1.2.2</t>
  </si>
  <si>
    <t>3.1.1.1.3.1</t>
  </si>
  <si>
    <t>3.1.1.1.3.2</t>
  </si>
  <si>
    <t>3.1.1.1.4.1</t>
  </si>
  <si>
    <t>3.1.1.1.4.2</t>
  </si>
  <si>
    <t>3.1.1.1.4.4</t>
  </si>
  <si>
    <t>3.1.1.1.7.1</t>
  </si>
  <si>
    <t>3.1.1.1.7.2</t>
  </si>
  <si>
    <t>3.1.1.1.7.3</t>
  </si>
  <si>
    <t>3.1.2.1.1.1</t>
  </si>
  <si>
    <t>3.1.2.1.1.2</t>
  </si>
  <si>
    <t>3.1.2.1.2.1</t>
  </si>
  <si>
    <t>3.1.2.1.2.2</t>
  </si>
  <si>
    <t>3.1.2.1.3.1</t>
  </si>
  <si>
    <t>3.1.2.1.3.2</t>
  </si>
  <si>
    <t>3.1.2.1.3.4</t>
  </si>
  <si>
    <t>3.1.2.1.4.1</t>
  </si>
  <si>
    <t>3.1.2.1.4.2</t>
  </si>
  <si>
    <t>3.1.2.1.4.4</t>
  </si>
  <si>
    <t>3.1.2.2.2.1</t>
  </si>
  <si>
    <t>3.1.2.2.3.1</t>
  </si>
  <si>
    <t>3.1.2.2.4.1</t>
  </si>
  <si>
    <t>3.6.1.1.3.1</t>
  </si>
  <si>
    <t>3.6.1.1.3.2</t>
  </si>
  <si>
    <t>3.6.1.1.4.1</t>
  </si>
  <si>
    <t>3.6.1.1.4.2</t>
  </si>
  <si>
    <t>3.6.1.1.7.1</t>
  </si>
  <si>
    <t>3.6.1.1.7.2</t>
  </si>
  <si>
    <t>3.6.1.1.7.3</t>
  </si>
  <si>
    <t>3.6.2.1.1.1</t>
  </si>
  <si>
    <t>3.6.2.1.2.1</t>
  </si>
  <si>
    <t>3.6.2.1.3.1</t>
  </si>
  <si>
    <t>3.6.2.1.4.1</t>
  </si>
  <si>
    <t>3.6.2.1.4.2</t>
  </si>
  <si>
    <t>кабельные линии в траншеях одножильные с резиновой или пластмассовой изоляцией сечением провода от 500 до 800 квадратных мм включительно с двумя кабелями в траншее</t>
  </si>
  <si>
    <t>3.1.1.1.8.2</t>
  </si>
  <si>
    <t>4.1.4.</t>
  </si>
  <si>
    <t>4.2.4.</t>
  </si>
  <si>
    <t>4.4.4.2</t>
  </si>
  <si>
    <t>4.5.4.2</t>
  </si>
  <si>
    <t>4.6.2.2</t>
  </si>
  <si>
    <t>4.6.4.2</t>
  </si>
  <si>
    <t>5.1.1.1</t>
  </si>
  <si>
    <t>однотрансформаторные подстанции (за исключением РТП) мощностью от 630 до 1000 кВА включительно шкафного или киоскового типа</t>
  </si>
  <si>
    <t>5.1.6.2</t>
  </si>
  <si>
    <t>однотрансформаторные подстанции (за исключением РТП) мощностью от 630 до 1000 кВА включительно блочного типа</t>
  </si>
  <si>
    <t>5.1.6.3</t>
  </si>
  <si>
    <t>однотрансформаторные подстанции (за исключением РТП) мощностью от 400 до 630 кВА включительно шкафного или киоскового типа</t>
  </si>
  <si>
    <t>однотрансформаторные подстанции (за исключением РТП) мощностью от 400 до 630 кВА включительно блочного типа</t>
  </si>
  <si>
    <t>двухтрансформаторные и более подстанции (за исключением РТП) мощностью от 630 до 1000 кВА включительно блочного типа</t>
  </si>
  <si>
    <t>5.2.6.3</t>
  </si>
  <si>
    <t>двухтрансформаторные и более подстанции (за исключением РТП) мощностью от 400 до 630 кВА включительно блочного типа</t>
  </si>
  <si>
    <t>5.2.5.2</t>
  </si>
  <si>
    <t>двухтрансформаторные и более подстанции (за исключением РТП) мощностью от 400 до 630 кВА включительно шкафного или киоскового типа</t>
  </si>
  <si>
    <t>двухтрансформаторные и более подстанции (за исключением РТП) мощностью от 630 до 1000 кВА включительно шкафного или киоскового типа</t>
  </si>
  <si>
    <t>5.2.6.2</t>
  </si>
  <si>
    <t>5.1.1.2</t>
  </si>
  <si>
    <t>5.1.2.1</t>
  </si>
  <si>
    <t>5.1.2.2</t>
  </si>
  <si>
    <t>5.1.3.1</t>
  </si>
  <si>
    <t>5.1.3.2</t>
  </si>
  <si>
    <t>5.1.3.3</t>
  </si>
  <si>
    <t>5.1.4.2</t>
  </si>
  <si>
    <t>5.1.5.2</t>
  </si>
  <si>
    <t>5.1.5.3</t>
  </si>
  <si>
    <t>5.2.3.2</t>
  </si>
  <si>
    <t>5.2.4.2</t>
  </si>
  <si>
    <t>5.2.4.3</t>
  </si>
  <si>
    <t>5.2.5.3</t>
  </si>
  <si>
    <t>5.2.7.3</t>
  </si>
  <si>
    <t>5.2.8.3</t>
  </si>
  <si>
    <r>
      <t>С</t>
    </r>
    <r>
      <rPr>
        <vertAlign val="subscript"/>
        <sz val="11"/>
        <color theme="1"/>
        <rFont val="Calibri"/>
        <family val="2"/>
        <charset val="204"/>
        <scheme val="minor"/>
      </rPr>
      <t>8</t>
    </r>
  </si>
  <si>
    <t>8.1.1.</t>
  </si>
  <si>
    <t>8.1.2.</t>
  </si>
  <si>
    <t>8.2.1.</t>
  </si>
  <si>
    <t>8.2.2.</t>
  </si>
  <si>
    <t>8.2.3.</t>
  </si>
  <si>
    <t>Приложение № 1 к Методическим указаниям № 490/22 по определению размера платы за технологическое присоединение к электрическим сетям</t>
  </si>
  <si>
    <r>
      <t xml:space="preserve">Расходы на строительство введенных в эксплуатацию объектов электросетевого хозяйства для целей технологического присоединения и для целей реализации иных мероприятий инвестиционной программы территориальной сетевой организации, а также на обеспечение средствами коммерческого учета электрической энергии (мощности) за </t>
    </r>
    <r>
      <rPr>
        <b/>
        <u/>
        <sz val="12"/>
        <color theme="1"/>
        <rFont val="Times New Roman"/>
        <family val="1"/>
        <charset val="204"/>
      </rPr>
      <t>2021 год</t>
    </r>
  </si>
  <si>
    <r>
      <t>Уровень напряжения,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>кВ</t>
    </r>
  </si>
  <si>
    <r>
      <t xml:space="preserve">Протяженность (для линий электропередачи), </t>
    </r>
    <r>
      <rPr>
        <b/>
        <u/>
        <sz val="12"/>
        <color theme="1"/>
        <rFont val="Times New Roman"/>
        <family val="1"/>
        <charset val="204"/>
      </rPr>
      <t>метров</t>
    </r>
    <r>
      <rPr>
        <sz val="12"/>
        <color theme="1"/>
        <rFont val="Times New Roman"/>
        <family val="1"/>
        <charset val="204"/>
      </rPr>
      <t xml:space="preserve">/Количество пунктов секционирования, </t>
    </r>
    <r>
      <rPr>
        <b/>
        <u/>
        <sz val="12"/>
        <color theme="1"/>
        <rFont val="Times New Roman"/>
        <family val="1"/>
        <charset val="204"/>
      </rPr>
      <t>штук</t>
    </r>
    <r>
      <rPr>
        <sz val="12"/>
        <color theme="1"/>
        <rFont val="Times New Roman"/>
        <family val="1"/>
        <charset val="204"/>
      </rPr>
      <t xml:space="preserve">/Количество точек учета, </t>
    </r>
    <r>
      <rPr>
        <b/>
        <u/>
        <sz val="12"/>
        <color theme="1"/>
        <rFont val="Times New Roman"/>
        <family val="1"/>
        <charset val="204"/>
      </rPr>
      <t>штук</t>
    </r>
  </si>
  <si>
    <r>
      <t>Максимальная мощность,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>кВт</t>
    </r>
  </si>
  <si>
    <r>
      <t xml:space="preserve">Расходы на строительство объекта/на обеспечение средствами коммерческого учета электрической энергии (мощности), </t>
    </r>
    <r>
      <rPr>
        <b/>
        <u/>
        <sz val="12"/>
        <color theme="1"/>
        <rFont val="Times New Roman"/>
        <family val="1"/>
        <charset val="204"/>
      </rPr>
      <t>тыс. руб.</t>
    </r>
  </si>
  <si>
    <t>Наименование организации:</t>
  </si>
  <si>
    <t xml:space="preserve">Приложение № 2 к Методическим указаниям № 490/22 по определению размера платы за технологическое присоединение к электрическим сетям
</t>
  </si>
  <si>
    <t xml:space="preserve">Расходы
на выполнение мероприятий по технологическому присоединению,
предусмотренных подпунктами "а" и "в" пункта 16 Методических
указаний 490/22 по определению размера платы за технологическое
присоединение к электрическим сетям, за 2021 год
</t>
  </si>
  <si>
    <t>№ п/п</t>
  </si>
  <si>
    <t>Наименование мероприятий</t>
  </si>
  <si>
    <t>Информация для расчета стандартизированной тарифной ставки С1</t>
  </si>
  <si>
    <t>Расходы на одно присоединение (руб. на одно ТП)</t>
  </si>
  <si>
    <t>Расходы по каждому мероприятию (руб.)</t>
  </si>
  <si>
    <t>Количество технологических присоединений (шт.)</t>
  </si>
  <si>
    <t>Объем максимальной мощности (кВт)</t>
  </si>
  <si>
    <t>1.</t>
  </si>
  <si>
    <t>Подготовка и выдача сетевой организацией технических условий Заявителю</t>
  </si>
  <si>
    <t>2.</t>
  </si>
  <si>
    <t>Проверка сетевой организацией выполнения технических условий Заявителем</t>
  </si>
  <si>
    <t>2.1</t>
  </si>
  <si>
    <t>Выдача сетевой организацией уведомления об обеспечении сетевой организацией возможности присоединения к электрическим сетям Заявителям, указанным в абзаце шестом пункта 24 Методических указаний 490/22 по определению размера платы за технологическое присоединение к электрическим сетям</t>
  </si>
  <si>
    <t>2.2</t>
  </si>
  <si>
    <t>Проверка сетевой организацией выполнения технических условий Заявителями, указанными в абзаце седьмом пункта 24 Методических указаний 490/22 по определению размера платы за технологическое присоединение к электрическим сетям</t>
  </si>
  <si>
    <t>Приложение № 3 к Методическим указаниям № 490/22 по определению размера платы за технологическое присоединение к электрическим сетям</t>
  </si>
  <si>
    <t>Показатели</t>
  </si>
  <si>
    <r>
      <t xml:space="preserve">Данные </t>
    </r>
    <r>
      <rPr>
        <b/>
        <sz val="11"/>
        <color theme="1"/>
        <rFont val="Times New Roman"/>
        <family val="1"/>
        <charset val="204"/>
      </rPr>
      <t>за 2021 год</t>
    </r>
  </si>
  <si>
    <r>
      <t xml:space="preserve">Данные </t>
    </r>
    <r>
      <rPr>
        <b/>
        <sz val="11"/>
        <color theme="1"/>
        <rFont val="Times New Roman"/>
        <family val="1"/>
        <charset val="204"/>
      </rPr>
      <t xml:space="preserve">за 2020 год </t>
    </r>
  </si>
  <si>
    <r>
      <t xml:space="preserve">Данные </t>
    </r>
    <r>
      <rPr>
        <b/>
        <sz val="11"/>
        <color theme="1"/>
        <rFont val="Times New Roman"/>
        <family val="1"/>
        <charset val="204"/>
      </rPr>
      <t xml:space="preserve">за 2019 год </t>
    </r>
  </si>
  <si>
    <t>Расходы по выполнению мероприятий по технологическому присоединению, всего</t>
  </si>
  <si>
    <t>1.1</t>
  </si>
  <si>
    <t>Вспомогательные материалы</t>
  </si>
  <si>
    <t>1.2</t>
  </si>
  <si>
    <t>Энергия на хозяйственные нужды</t>
  </si>
  <si>
    <t>1.3</t>
  </si>
  <si>
    <t>Оплата труда ППП</t>
  </si>
  <si>
    <t>1.4</t>
  </si>
  <si>
    <t>Отчисления на страховые взносы</t>
  </si>
  <si>
    <t>1.5</t>
  </si>
  <si>
    <t>Прочие расходы, всего, в том числе:</t>
  </si>
  <si>
    <t>1.5.1</t>
  </si>
  <si>
    <t>работы и услуги производственного характера</t>
  </si>
  <si>
    <t>1.5.2</t>
  </si>
  <si>
    <t>налоги и сборы, уменьшающие налогооблагаемую базу на прибыль организаций, всего</t>
  </si>
  <si>
    <t>1.5.3</t>
  </si>
  <si>
    <t>работы и услуги непроизводственного характера, в том числе:</t>
  </si>
  <si>
    <t>1.5.3.1</t>
  </si>
  <si>
    <t>услуги связи</t>
  </si>
  <si>
    <t>1.5.3.2</t>
  </si>
  <si>
    <t>расходы на охрану и пожарную безопасность</t>
  </si>
  <si>
    <t>1.5.3.3</t>
  </si>
  <si>
    <t>расходы на информационное обслуживание, иные услуги, связанные с деятельностью по технологическому присоединению</t>
  </si>
  <si>
    <t>1.5.3.4</t>
  </si>
  <si>
    <t>плата за аренду имущества</t>
  </si>
  <si>
    <t>1.5.3.5</t>
  </si>
  <si>
    <t>другие прочие расходы, связанные с производством и реализацией</t>
  </si>
  <si>
    <t>1.6</t>
  </si>
  <si>
    <t>Внереализационные расходы, всего</t>
  </si>
  <si>
    <t>1.6.1</t>
  </si>
  <si>
    <t>расходы на услуги банков</t>
  </si>
  <si>
    <t>1.6.2</t>
  </si>
  <si>
    <t>% за пользование кредитом</t>
  </si>
  <si>
    <t>1.6.3</t>
  </si>
  <si>
    <t>прочие обоснованные расходы</t>
  </si>
  <si>
    <t>1.6.4</t>
  </si>
  <si>
    <t>денежные выплаты социального характера (по Коллективному договору)</t>
  </si>
  <si>
    <t>3.6.2.1.3.2</t>
  </si>
  <si>
    <t>ООО "Сетевая компания"</t>
  </si>
  <si>
    <t xml:space="preserve">
</t>
  </si>
  <si>
    <t>1.    Расчет                                                                                                                                                                           фактических расходов на выполнение мероприятий по подготовке и выдаче сетевой организацией технических условий Заявителю</t>
  </si>
  <si>
    <r>
      <rPr>
        <b/>
        <sz val="11"/>
        <color theme="1"/>
        <rFont val="Times New Roman"/>
        <family val="1"/>
        <charset val="204"/>
      </rPr>
      <t>2.</t>
    </r>
    <r>
      <rPr>
        <sz val="11"/>
        <color theme="1"/>
        <rFont val="Times New Roman"/>
        <family val="1"/>
        <charset val="204"/>
      </rPr>
      <t xml:space="preserve">    </t>
    </r>
    <r>
      <rPr>
        <b/>
        <sz val="11"/>
        <color theme="1"/>
        <rFont val="Times New Roman"/>
        <family val="1"/>
        <charset val="204"/>
      </rPr>
      <t>Расчет
фактических расходов на выполнение мероприятий по проверке сетевой организацией выполнения Заявителем технических условий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</si>
</sst>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bscript"/>
      <sz val="11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center" wrapText="1"/>
    </xf>
    <xf numFmtId="0" fontId="7" fillId="0" borderId="3" xfId="0" applyFont="1" applyBorder="1"/>
    <xf numFmtId="0" fontId="7" fillId="0" borderId="8" xfId="0" applyFont="1" applyBorder="1"/>
    <xf numFmtId="0" fontId="7" fillId="0" borderId="0" xfId="0" applyFont="1" applyBorder="1"/>
    <xf numFmtId="0" fontId="7" fillId="0" borderId="0" xfId="0" applyFont="1"/>
    <xf numFmtId="0" fontId="7" fillId="0" borderId="9" xfId="0" applyFont="1" applyBorder="1"/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 indent="1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2"/>
    </xf>
    <xf numFmtId="0" fontId="7" fillId="0" borderId="1" xfId="0" applyFont="1" applyBorder="1" applyAlignment="1">
      <alignment horizontal="left" vertical="center" wrapText="1" indent="3"/>
    </xf>
    <xf numFmtId="164" fontId="2" fillId="0" borderId="1" xfId="0" applyNumberFormat="1" applyFont="1" applyBorder="1"/>
    <xf numFmtId="2" fontId="7" fillId="0" borderId="1" xfId="0" applyNumberFormat="1" applyFont="1" applyBorder="1" applyAlignment="1">
      <alignment horizontal="center" vertical="center"/>
    </xf>
    <xf numFmtId="0" fontId="7" fillId="2" borderId="9" xfId="0" applyFont="1" applyFill="1" applyBorder="1"/>
    <xf numFmtId="0" fontId="7" fillId="2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 indent="1"/>
    </xf>
    <xf numFmtId="0" fontId="7" fillId="2" borderId="1" xfId="0" applyFont="1" applyFill="1" applyBorder="1" applyAlignment="1">
      <alignment horizontal="left" vertical="center" wrapText="1" indent="2"/>
    </xf>
    <xf numFmtId="0" fontId="7" fillId="2" borderId="1" xfId="0" applyFont="1" applyFill="1" applyBorder="1" applyAlignment="1">
      <alignment horizontal="left" vertical="center" wrapText="1" indent="3"/>
    </xf>
    <xf numFmtId="0" fontId="7" fillId="2" borderId="0" xfId="0" applyFont="1" applyFill="1" applyBorder="1"/>
    <xf numFmtId="0" fontId="7" fillId="0" borderId="9" xfId="0" applyFont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8" fillId="0" borderId="0" xfId="0" applyFont="1" applyBorder="1"/>
    <xf numFmtId="0" fontId="8" fillId="0" borderId="0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wmf"/><Relationship Id="rId21" Type="http://schemas.openxmlformats.org/officeDocument/2006/relationships/image" Target="../media/image21.wmf"/><Relationship Id="rId42" Type="http://schemas.openxmlformats.org/officeDocument/2006/relationships/image" Target="../media/image42.wmf"/><Relationship Id="rId47" Type="http://schemas.openxmlformats.org/officeDocument/2006/relationships/image" Target="../media/image47.wmf"/><Relationship Id="rId63" Type="http://schemas.openxmlformats.org/officeDocument/2006/relationships/image" Target="../media/image63.wmf"/><Relationship Id="rId68" Type="http://schemas.openxmlformats.org/officeDocument/2006/relationships/image" Target="../media/image68.wmf"/><Relationship Id="rId84" Type="http://schemas.openxmlformats.org/officeDocument/2006/relationships/image" Target="../media/image84.wmf"/><Relationship Id="rId89" Type="http://schemas.openxmlformats.org/officeDocument/2006/relationships/image" Target="../media/image89.wmf"/><Relationship Id="rId112" Type="http://schemas.openxmlformats.org/officeDocument/2006/relationships/image" Target="../media/image112.wmf"/><Relationship Id="rId16" Type="http://schemas.openxmlformats.org/officeDocument/2006/relationships/image" Target="../media/image16.wmf"/><Relationship Id="rId107" Type="http://schemas.openxmlformats.org/officeDocument/2006/relationships/image" Target="../media/image107.wmf"/><Relationship Id="rId11" Type="http://schemas.openxmlformats.org/officeDocument/2006/relationships/image" Target="../media/image11.wmf"/><Relationship Id="rId24" Type="http://schemas.openxmlformats.org/officeDocument/2006/relationships/image" Target="../media/image24.wmf"/><Relationship Id="rId32" Type="http://schemas.openxmlformats.org/officeDocument/2006/relationships/image" Target="../media/image32.wmf"/><Relationship Id="rId37" Type="http://schemas.openxmlformats.org/officeDocument/2006/relationships/image" Target="../media/image37.wmf"/><Relationship Id="rId40" Type="http://schemas.openxmlformats.org/officeDocument/2006/relationships/image" Target="../media/image40.wmf"/><Relationship Id="rId45" Type="http://schemas.openxmlformats.org/officeDocument/2006/relationships/image" Target="../media/image45.wmf"/><Relationship Id="rId53" Type="http://schemas.openxmlformats.org/officeDocument/2006/relationships/image" Target="../media/image53.wmf"/><Relationship Id="rId58" Type="http://schemas.openxmlformats.org/officeDocument/2006/relationships/image" Target="../media/image58.wmf"/><Relationship Id="rId66" Type="http://schemas.openxmlformats.org/officeDocument/2006/relationships/image" Target="../media/image66.wmf"/><Relationship Id="rId74" Type="http://schemas.openxmlformats.org/officeDocument/2006/relationships/image" Target="../media/image74.wmf"/><Relationship Id="rId79" Type="http://schemas.openxmlformats.org/officeDocument/2006/relationships/image" Target="../media/image79.wmf"/><Relationship Id="rId87" Type="http://schemas.openxmlformats.org/officeDocument/2006/relationships/image" Target="../media/image87.wmf"/><Relationship Id="rId102" Type="http://schemas.openxmlformats.org/officeDocument/2006/relationships/image" Target="../media/image102.wmf"/><Relationship Id="rId110" Type="http://schemas.openxmlformats.org/officeDocument/2006/relationships/image" Target="../media/image110.wmf"/><Relationship Id="rId115" Type="http://schemas.openxmlformats.org/officeDocument/2006/relationships/image" Target="../media/image115.wmf"/><Relationship Id="rId5" Type="http://schemas.openxmlformats.org/officeDocument/2006/relationships/image" Target="../media/image5.wmf"/><Relationship Id="rId61" Type="http://schemas.openxmlformats.org/officeDocument/2006/relationships/image" Target="../media/image61.wmf"/><Relationship Id="rId82" Type="http://schemas.openxmlformats.org/officeDocument/2006/relationships/image" Target="../media/image82.wmf"/><Relationship Id="rId90" Type="http://schemas.openxmlformats.org/officeDocument/2006/relationships/image" Target="../media/image90.wmf"/><Relationship Id="rId95" Type="http://schemas.openxmlformats.org/officeDocument/2006/relationships/image" Target="../media/image95.wmf"/><Relationship Id="rId19" Type="http://schemas.openxmlformats.org/officeDocument/2006/relationships/image" Target="../media/image19.wmf"/><Relationship Id="rId14" Type="http://schemas.openxmlformats.org/officeDocument/2006/relationships/image" Target="../media/image14.wmf"/><Relationship Id="rId22" Type="http://schemas.openxmlformats.org/officeDocument/2006/relationships/image" Target="../media/image22.wmf"/><Relationship Id="rId27" Type="http://schemas.openxmlformats.org/officeDocument/2006/relationships/image" Target="../media/image27.wmf"/><Relationship Id="rId30" Type="http://schemas.openxmlformats.org/officeDocument/2006/relationships/image" Target="../media/image30.wmf"/><Relationship Id="rId35" Type="http://schemas.openxmlformats.org/officeDocument/2006/relationships/image" Target="../media/image35.wmf"/><Relationship Id="rId43" Type="http://schemas.openxmlformats.org/officeDocument/2006/relationships/image" Target="../media/image43.wmf"/><Relationship Id="rId48" Type="http://schemas.openxmlformats.org/officeDocument/2006/relationships/image" Target="../media/image48.wmf"/><Relationship Id="rId56" Type="http://schemas.openxmlformats.org/officeDocument/2006/relationships/image" Target="../media/image56.wmf"/><Relationship Id="rId64" Type="http://schemas.openxmlformats.org/officeDocument/2006/relationships/image" Target="../media/image64.wmf"/><Relationship Id="rId69" Type="http://schemas.openxmlformats.org/officeDocument/2006/relationships/image" Target="../media/image69.wmf"/><Relationship Id="rId77" Type="http://schemas.openxmlformats.org/officeDocument/2006/relationships/image" Target="../media/image77.wmf"/><Relationship Id="rId100" Type="http://schemas.openxmlformats.org/officeDocument/2006/relationships/image" Target="../media/image100.wmf"/><Relationship Id="rId105" Type="http://schemas.openxmlformats.org/officeDocument/2006/relationships/image" Target="../media/image105.wmf"/><Relationship Id="rId113" Type="http://schemas.openxmlformats.org/officeDocument/2006/relationships/image" Target="../media/image113.wmf"/><Relationship Id="rId8" Type="http://schemas.openxmlformats.org/officeDocument/2006/relationships/image" Target="../media/image8.wmf"/><Relationship Id="rId51" Type="http://schemas.openxmlformats.org/officeDocument/2006/relationships/image" Target="../media/image51.wmf"/><Relationship Id="rId72" Type="http://schemas.openxmlformats.org/officeDocument/2006/relationships/image" Target="../media/image72.wmf"/><Relationship Id="rId80" Type="http://schemas.openxmlformats.org/officeDocument/2006/relationships/image" Target="../media/image80.wmf"/><Relationship Id="rId85" Type="http://schemas.openxmlformats.org/officeDocument/2006/relationships/image" Target="../media/image85.wmf"/><Relationship Id="rId93" Type="http://schemas.openxmlformats.org/officeDocument/2006/relationships/image" Target="../media/image93.wmf"/><Relationship Id="rId98" Type="http://schemas.openxmlformats.org/officeDocument/2006/relationships/image" Target="../media/image98.wmf"/><Relationship Id="rId3" Type="http://schemas.openxmlformats.org/officeDocument/2006/relationships/image" Target="../media/image3.wmf"/><Relationship Id="rId12" Type="http://schemas.openxmlformats.org/officeDocument/2006/relationships/image" Target="../media/image12.wmf"/><Relationship Id="rId17" Type="http://schemas.openxmlformats.org/officeDocument/2006/relationships/image" Target="../media/image17.wmf"/><Relationship Id="rId25" Type="http://schemas.openxmlformats.org/officeDocument/2006/relationships/image" Target="../media/image25.wmf"/><Relationship Id="rId33" Type="http://schemas.openxmlformats.org/officeDocument/2006/relationships/image" Target="../media/image33.wmf"/><Relationship Id="rId38" Type="http://schemas.openxmlformats.org/officeDocument/2006/relationships/image" Target="../media/image38.wmf"/><Relationship Id="rId46" Type="http://schemas.openxmlformats.org/officeDocument/2006/relationships/image" Target="../media/image46.wmf"/><Relationship Id="rId59" Type="http://schemas.openxmlformats.org/officeDocument/2006/relationships/image" Target="../media/image59.wmf"/><Relationship Id="rId67" Type="http://schemas.openxmlformats.org/officeDocument/2006/relationships/image" Target="../media/image67.wmf"/><Relationship Id="rId103" Type="http://schemas.openxmlformats.org/officeDocument/2006/relationships/image" Target="../media/image103.wmf"/><Relationship Id="rId108" Type="http://schemas.openxmlformats.org/officeDocument/2006/relationships/image" Target="../media/image108.wmf"/><Relationship Id="rId116" Type="http://schemas.openxmlformats.org/officeDocument/2006/relationships/image" Target="../media/image116.wmf"/><Relationship Id="rId20" Type="http://schemas.openxmlformats.org/officeDocument/2006/relationships/image" Target="../media/image20.wmf"/><Relationship Id="rId41" Type="http://schemas.openxmlformats.org/officeDocument/2006/relationships/image" Target="../media/image41.wmf"/><Relationship Id="rId54" Type="http://schemas.openxmlformats.org/officeDocument/2006/relationships/image" Target="../media/image54.wmf"/><Relationship Id="rId62" Type="http://schemas.openxmlformats.org/officeDocument/2006/relationships/image" Target="../media/image62.wmf"/><Relationship Id="rId70" Type="http://schemas.openxmlformats.org/officeDocument/2006/relationships/image" Target="../media/image70.wmf"/><Relationship Id="rId75" Type="http://schemas.openxmlformats.org/officeDocument/2006/relationships/image" Target="../media/image75.wmf"/><Relationship Id="rId83" Type="http://schemas.openxmlformats.org/officeDocument/2006/relationships/image" Target="../media/image83.wmf"/><Relationship Id="rId88" Type="http://schemas.openxmlformats.org/officeDocument/2006/relationships/image" Target="../media/image88.wmf"/><Relationship Id="rId91" Type="http://schemas.openxmlformats.org/officeDocument/2006/relationships/image" Target="../media/image91.wmf"/><Relationship Id="rId96" Type="http://schemas.openxmlformats.org/officeDocument/2006/relationships/image" Target="../media/image96.wmf"/><Relationship Id="rId111" Type="http://schemas.openxmlformats.org/officeDocument/2006/relationships/image" Target="../media/image111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15" Type="http://schemas.openxmlformats.org/officeDocument/2006/relationships/image" Target="../media/image15.wmf"/><Relationship Id="rId23" Type="http://schemas.openxmlformats.org/officeDocument/2006/relationships/image" Target="../media/image23.wmf"/><Relationship Id="rId28" Type="http://schemas.openxmlformats.org/officeDocument/2006/relationships/image" Target="../media/image28.wmf"/><Relationship Id="rId36" Type="http://schemas.openxmlformats.org/officeDocument/2006/relationships/image" Target="../media/image36.wmf"/><Relationship Id="rId49" Type="http://schemas.openxmlformats.org/officeDocument/2006/relationships/image" Target="../media/image49.wmf"/><Relationship Id="rId57" Type="http://schemas.openxmlformats.org/officeDocument/2006/relationships/image" Target="../media/image57.wmf"/><Relationship Id="rId106" Type="http://schemas.openxmlformats.org/officeDocument/2006/relationships/image" Target="../media/image106.wmf"/><Relationship Id="rId114" Type="http://schemas.openxmlformats.org/officeDocument/2006/relationships/image" Target="../media/image114.wmf"/><Relationship Id="rId10" Type="http://schemas.openxmlformats.org/officeDocument/2006/relationships/image" Target="../media/image10.wmf"/><Relationship Id="rId31" Type="http://schemas.openxmlformats.org/officeDocument/2006/relationships/image" Target="../media/image31.wmf"/><Relationship Id="rId44" Type="http://schemas.openxmlformats.org/officeDocument/2006/relationships/image" Target="../media/image44.wmf"/><Relationship Id="rId52" Type="http://schemas.openxmlformats.org/officeDocument/2006/relationships/image" Target="../media/image52.wmf"/><Relationship Id="rId60" Type="http://schemas.openxmlformats.org/officeDocument/2006/relationships/image" Target="../media/image60.wmf"/><Relationship Id="rId65" Type="http://schemas.openxmlformats.org/officeDocument/2006/relationships/image" Target="../media/image65.wmf"/><Relationship Id="rId73" Type="http://schemas.openxmlformats.org/officeDocument/2006/relationships/image" Target="../media/image73.wmf"/><Relationship Id="rId78" Type="http://schemas.openxmlformats.org/officeDocument/2006/relationships/image" Target="../media/image78.wmf"/><Relationship Id="rId81" Type="http://schemas.openxmlformats.org/officeDocument/2006/relationships/image" Target="../media/image81.wmf"/><Relationship Id="rId86" Type="http://schemas.openxmlformats.org/officeDocument/2006/relationships/image" Target="../media/image86.wmf"/><Relationship Id="rId94" Type="http://schemas.openxmlformats.org/officeDocument/2006/relationships/image" Target="../media/image94.wmf"/><Relationship Id="rId99" Type="http://schemas.openxmlformats.org/officeDocument/2006/relationships/image" Target="../media/image99.wmf"/><Relationship Id="rId101" Type="http://schemas.openxmlformats.org/officeDocument/2006/relationships/image" Target="../media/image101.wmf"/><Relationship Id="rId4" Type="http://schemas.openxmlformats.org/officeDocument/2006/relationships/image" Target="../media/image4.wmf"/><Relationship Id="rId9" Type="http://schemas.openxmlformats.org/officeDocument/2006/relationships/image" Target="../media/image9.wmf"/><Relationship Id="rId13" Type="http://schemas.openxmlformats.org/officeDocument/2006/relationships/image" Target="../media/image13.wmf"/><Relationship Id="rId18" Type="http://schemas.openxmlformats.org/officeDocument/2006/relationships/image" Target="../media/image18.wmf"/><Relationship Id="rId39" Type="http://schemas.openxmlformats.org/officeDocument/2006/relationships/image" Target="../media/image39.wmf"/><Relationship Id="rId109" Type="http://schemas.openxmlformats.org/officeDocument/2006/relationships/image" Target="../media/image109.wmf"/><Relationship Id="rId34" Type="http://schemas.openxmlformats.org/officeDocument/2006/relationships/image" Target="../media/image34.wmf"/><Relationship Id="rId50" Type="http://schemas.openxmlformats.org/officeDocument/2006/relationships/image" Target="../media/image50.wmf"/><Relationship Id="rId55" Type="http://schemas.openxmlformats.org/officeDocument/2006/relationships/image" Target="../media/image55.wmf"/><Relationship Id="rId76" Type="http://schemas.openxmlformats.org/officeDocument/2006/relationships/image" Target="../media/image76.wmf"/><Relationship Id="rId97" Type="http://schemas.openxmlformats.org/officeDocument/2006/relationships/image" Target="../media/image97.wmf"/><Relationship Id="rId104" Type="http://schemas.openxmlformats.org/officeDocument/2006/relationships/image" Target="../media/image104.wmf"/><Relationship Id="rId7" Type="http://schemas.openxmlformats.org/officeDocument/2006/relationships/image" Target="../media/image7.wmf"/><Relationship Id="rId71" Type="http://schemas.openxmlformats.org/officeDocument/2006/relationships/image" Target="../media/image71.wmf"/><Relationship Id="rId92" Type="http://schemas.openxmlformats.org/officeDocument/2006/relationships/image" Target="../media/image92.wmf"/><Relationship Id="rId2" Type="http://schemas.openxmlformats.org/officeDocument/2006/relationships/image" Target="../media/image2.wmf"/><Relationship Id="rId29" Type="http://schemas.openxmlformats.org/officeDocument/2006/relationships/image" Target="../media/image29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3</xdr:col>
      <xdr:colOff>676275</xdr:colOff>
      <xdr:row>7</xdr:row>
      <xdr:rowOff>238125</xdr:rowOff>
    </xdr:to>
    <xdr:pic>
      <xdr:nvPicPr>
        <xdr:cNvPr id="965" name="Рисунок 964" descr="0000028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457450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9</xdr:row>
      <xdr:rowOff>0</xdr:rowOff>
    </xdr:from>
    <xdr:to>
      <xdr:col>3</xdr:col>
      <xdr:colOff>676275</xdr:colOff>
      <xdr:row>9</xdr:row>
      <xdr:rowOff>238125</xdr:rowOff>
    </xdr:to>
    <xdr:pic>
      <xdr:nvPicPr>
        <xdr:cNvPr id="967" name="Рисунок 966" descr="0000124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3095625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523875</xdr:colOff>
      <xdr:row>10</xdr:row>
      <xdr:rowOff>238125</xdr:rowOff>
    </xdr:to>
    <xdr:pic>
      <xdr:nvPicPr>
        <xdr:cNvPr id="968" name="Рисунок 967" descr="0000124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3429000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11</xdr:row>
      <xdr:rowOff>0</xdr:rowOff>
    </xdr:from>
    <xdr:to>
      <xdr:col>3</xdr:col>
      <xdr:colOff>676275</xdr:colOff>
      <xdr:row>11</xdr:row>
      <xdr:rowOff>238125</xdr:rowOff>
    </xdr:to>
    <xdr:pic>
      <xdr:nvPicPr>
        <xdr:cNvPr id="969" name="Рисунок 968" descr="0000125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3762375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12</xdr:row>
      <xdr:rowOff>0</xdr:rowOff>
    </xdr:from>
    <xdr:to>
      <xdr:col>3</xdr:col>
      <xdr:colOff>523875</xdr:colOff>
      <xdr:row>12</xdr:row>
      <xdr:rowOff>238125</xdr:rowOff>
    </xdr:to>
    <xdr:pic>
      <xdr:nvPicPr>
        <xdr:cNvPr id="970" name="Рисунок 969" descr="0000125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191000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13</xdr:row>
      <xdr:rowOff>0</xdr:rowOff>
    </xdr:from>
    <xdr:to>
      <xdr:col>3</xdr:col>
      <xdr:colOff>676275</xdr:colOff>
      <xdr:row>13</xdr:row>
      <xdr:rowOff>238125</xdr:rowOff>
    </xdr:to>
    <xdr:pic>
      <xdr:nvPicPr>
        <xdr:cNvPr id="971" name="Рисунок 970" descr="00001254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619625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676275</xdr:colOff>
      <xdr:row>14</xdr:row>
      <xdr:rowOff>238125</xdr:rowOff>
    </xdr:to>
    <xdr:pic>
      <xdr:nvPicPr>
        <xdr:cNvPr id="972" name="Рисунок 971" descr="0000125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448300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15</xdr:row>
      <xdr:rowOff>0</xdr:rowOff>
    </xdr:from>
    <xdr:to>
      <xdr:col>3</xdr:col>
      <xdr:colOff>523875</xdr:colOff>
      <xdr:row>15</xdr:row>
      <xdr:rowOff>238125</xdr:rowOff>
    </xdr:to>
    <xdr:pic>
      <xdr:nvPicPr>
        <xdr:cNvPr id="973" name="Рисунок 972" descr="00001267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267450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16</xdr:row>
      <xdr:rowOff>0</xdr:rowOff>
    </xdr:from>
    <xdr:to>
      <xdr:col>3</xdr:col>
      <xdr:colOff>676275</xdr:colOff>
      <xdr:row>16</xdr:row>
      <xdr:rowOff>238125</xdr:rowOff>
    </xdr:to>
    <xdr:pic>
      <xdr:nvPicPr>
        <xdr:cNvPr id="974" name="Рисунок 973" descr="00001386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7067550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17</xdr:row>
      <xdr:rowOff>0</xdr:rowOff>
    </xdr:from>
    <xdr:to>
      <xdr:col>3</xdr:col>
      <xdr:colOff>523875</xdr:colOff>
      <xdr:row>17</xdr:row>
      <xdr:rowOff>238125</xdr:rowOff>
    </xdr:to>
    <xdr:pic>
      <xdr:nvPicPr>
        <xdr:cNvPr id="975" name="Рисунок 974" descr="00001387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7505700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8</xdr:row>
      <xdr:rowOff>0</xdr:rowOff>
    </xdr:from>
    <xdr:to>
      <xdr:col>3</xdr:col>
      <xdr:colOff>676275</xdr:colOff>
      <xdr:row>8</xdr:row>
      <xdr:rowOff>238125</xdr:rowOff>
    </xdr:to>
    <xdr:pic>
      <xdr:nvPicPr>
        <xdr:cNvPr id="976" name="Рисунок 975" descr="00000426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3095625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18</xdr:row>
      <xdr:rowOff>0</xdr:rowOff>
    </xdr:from>
    <xdr:to>
      <xdr:col>3</xdr:col>
      <xdr:colOff>523875</xdr:colOff>
      <xdr:row>18</xdr:row>
      <xdr:rowOff>238125</xdr:rowOff>
    </xdr:to>
    <xdr:pic>
      <xdr:nvPicPr>
        <xdr:cNvPr id="977" name="Рисунок 976" descr="00001395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8801100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19</xdr:row>
      <xdr:rowOff>0</xdr:rowOff>
    </xdr:from>
    <xdr:to>
      <xdr:col>3</xdr:col>
      <xdr:colOff>676275</xdr:colOff>
      <xdr:row>19</xdr:row>
      <xdr:rowOff>238125</xdr:rowOff>
    </xdr:to>
    <xdr:pic>
      <xdr:nvPicPr>
        <xdr:cNvPr id="978" name="Рисунок 977" descr="00001482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6321" y="12001500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20</xdr:row>
      <xdr:rowOff>0</xdr:rowOff>
    </xdr:from>
    <xdr:to>
      <xdr:col>3</xdr:col>
      <xdr:colOff>504825</xdr:colOff>
      <xdr:row>20</xdr:row>
      <xdr:rowOff>238125</xdr:rowOff>
    </xdr:to>
    <xdr:pic>
      <xdr:nvPicPr>
        <xdr:cNvPr id="979" name="Рисунок 978" descr="00001483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10010775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21</xdr:row>
      <xdr:rowOff>0</xdr:rowOff>
    </xdr:from>
    <xdr:to>
      <xdr:col>3</xdr:col>
      <xdr:colOff>676275</xdr:colOff>
      <xdr:row>21</xdr:row>
      <xdr:rowOff>238125</xdr:rowOff>
    </xdr:to>
    <xdr:pic>
      <xdr:nvPicPr>
        <xdr:cNvPr id="980" name="Рисунок 979" descr="00001507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10458450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22</xdr:row>
      <xdr:rowOff>0</xdr:rowOff>
    </xdr:from>
    <xdr:to>
      <xdr:col>3</xdr:col>
      <xdr:colOff>504825</xdr:colOff>
      <xdr:row>22</xdr:row>
      <xdr:rowOff>238125</xdr:rowOff>
    </xdr:to>
    <xdr:pic>
      <xdr:nvPicPr>
        <xdr:cNvPr id="981" name="Рисунок 980" descr="00001508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10925175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23</xdr:row>
      <xdr:rowOff>0</xdr:rowOff>
    </xdr:from>
    <xdr:to>
      <xdr:col>3</xdr:col>
      <xdr:colOff>523875</xdr:colOff>
      <xdr:row>23</xdr:row>
      <xdr:rowOff>238125</xdr:rowOff>
    </xdr:to>
    <xdr:pic>
      <xdr:nvPicPr>
        <xdr:cNvPr id="982" name="Рисунок 981" descr="00001513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11391900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24</xdr:row>
      <xdr:rowOff>0</xdr:rowOff>
    </xdr:from>
    <xdr:to>
      <xdr:col>3</xdr:col>
      <xdr:colOff>504825</xdr:colOff>
      <xdr:row>24</xdr:row>
      <xdr:rowOff>238125</xdr:rowOff>
    </xdr:to>
    <xdr:pic>
      <xdr:nvPicPr>
        <xdr:cNvPr id="983" name="Рисунок 982" descr="00001533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12182475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25</xdr:row>
      <xdr:rowOff>0</xdr:rowOff>
    </xdr:from>
    <xdr:to>
      <xdr:col>3</xdr:col>
      <xdr:colOff>523875</xdr:colOff>
      <xdr:row>25</xdr:row>
      <xdr:rowOff>238125</xdr:rowOff>
    </xdr:to>
    <xdr:pic>
      <xdr:nvPicPr>
        <xdr:cNvPr id="984" name="Рисунок 983" descr="00001538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1302067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26</xdr:row>
      <xdr:rowOff>0</xdr:rowOff>
    </xdr:from>
    <xdr:to>
      <xdr:col>3</xdr:col>
      <xdr:colOff>504825</xdr:colOff>
      <xdr:row>26</xdr:row>
      <xdr:rowOff>238125</xdr:rowOff>
    </xdr:to>
    <xdr:pic>
      <xdr:nvPicPr>
        <xdr:cNvPr id="985" name="Рисунок 984" descr="00001558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13877925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27</xdr:row>
      <xdr:rowOff>0</xdr:rowOff>
    </xdr:from>
    <xdr:to>
      <xdr:col>3</xdr:col>
      <xdr:colOff>523875</xdr:colOff>
      <xdr:row>27</xdr:row>
      <xdr:rowOff>238125</xdr:rowOff>
    </xdr:to>
    <xdr:pic>
      <xdr:nvPicPr>
        <xdr:cNvPr id="986" name="Рисунок 985" descr="00001563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1473517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13608</xdr:colOff>
      <xdr:row>28</xdr:row>
      <xdr:rowOff>13607</xdr:rowOff>
    </xdr:from>
    <xdr:to>
      <xdr:col>3</xdr:col>
      <xdr:colOff>537483</xdr:colOff>
      <xdr:row>28</xdr:row>
      <xdr:rowOff>251732</xdr:rowOff>
    </xdr:to>
    <xdr:pic>
      <xdr:nvPicPr>
        <xdr:cNvPr id="987" name="Рисунок 986" descr="00001573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9929" y="18056678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29</xdr:row>
      <xdr:rowOff>0</xdr:rowOff>
    </xdr:from>
    <xdr:to>
      <xdr:col>3</xdr:col>
      <xdr:colOff>504825</xdr:colOff>
      <xdr:row>29</xdr:row>
      <xdr:rowOff>238125</xdr:rowOff>
    </xdr:to>
    <xdr:pic>
      <xdr:nvPicPr>
        <xdr:cNvPr id="988" name="Рисунок 987" descr="00001633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16468725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30</xdr:row>
      <xdr:rowOff>0</xdr:rowOff>
    </xdr:from>
    <xdr:to>
      <xdr:col>3</xdr:col>
      <xdr:colOff>523875</xdr:colOff>
      <xdr:row>30</xdr:row>
      <xdr:rowOff>238125</xdr:rowOff>
    </xdr:to>
    <xdr:pic>
      <xdr:nvPicPr>
        <xdr:cNvPr id="989" name="Рисунок 988" descr="00001638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1738312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31</xdr:row>
      <xdr:rowOff>0</xdr:rowOff>
    </xdr:from>
    <xdr:to>
      <xdr:col>3</xdr:col>
      <xdr:colOff>523875</xdr:colOff>
      <xdr:row>31</xdr:row>
      <xdr:rowOff>238125</xdr:rowOff>
    </xdr:to>
    <xdr:pic>
      <xdr:nvPicPr>
        <xdr:cNvPr id="990" name="Рисунок 989" descr="00001643"/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1825942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32</xdr:row>
      <xdr:rowOff>0</xdr:rowOff>
    </xdr:from>
    <xdr:to>
      <xdr:col>3</xdr:col>
      <xdr:colOff>523875</xdr:colOff>
      <xdr:row>32</xdr:row>
      <xdr:rowOff>238125</xdr:rowOff>
    </xdr:to>
    <xdr:pic>
      <xdr:nvPicPr>
        <xdr:cNvPr id="991" name="Рисунок 990" descr="00001663"/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19088100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33</xdr:row>
      <xdr:rowOff>0</xdr:rowOff>
    </xdr:from>
    <xdr:to>
      <xdr:col>3</xdr:col>
      <xdr:colOff>685800</xdr:colOff>
      <xdr:row>33</xdr:row>
      <xdr:rowOff>238125</xdr:rowOff>
    </xdr:to>
    <xdr:pic>
      <xdr:nvPicPr>
        <xdr:cNvPr id="992" name="Рисунок 991" descr="00001932"/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19916775"/>
          <a:ext cx="6858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34</xdr:row>
      <xdr:rowOff>0</xdr:rowOff>
    </xdr:from>
    <xdr:to>
      <xdr:col>3</xdr:col>
      <xdr:colOff>504825</xdr:colOff>
      <xdr:row>34</xdr:row>
      <xdr:rowOff>238125</xdr:rowOff>
    </xdr:to>
    <xdr:pic>
      <xdr:nvPicPr>
        <xdr:cNvPr id="993" name="Рисунок 992" descr="00001933"/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0364450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35</xdr:row>
      <xdr:rowOff>0</xdr:rowOff>
    </xdr:from>
    <xdr:to>
      <xdr:col>3</xdr:col>
      <xdr:colOff>685800</xdr:colOff>
      <xdr:row>35</xdr:row>
      <xdr:rowOff>238125</xdr:rowOff>
    </xdr:to>
    <xdr:pic>
      <xdr:nvPicPr>
        <xdr:cNvPr id="994" name="Рисунок 993" descr="00001937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0812125"/>
          <a:ext cx="6858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36</xdr:row>
      <xdr:rowOff>0</xdr:rowOff>
    </xdr:from>
    <xdr:to>
      <xdr:col>3</xdr:col>
      <xdr:colOff>523875</xdr:colOff>
      <xdr:row>36</xdr:row>
      <xdr:rowOff>238125</xdr:rowOff>
    </xdr:to>
    <xdr:pic>
      <xdr:nvPicPr>
        <xdr:cNvPr id="995" name="Рисунок 994" descr="00001938"/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128837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37</xdr:row>
      <xdr:rowOff>0</xdr:rowOff>
    </xdr:from>
    <xdr:to>
      <xdr:col>3</xdr:col>
      <xdr:colOff>685800</xdr:colOff>
      <xdr:row>37</xdr:row>
      <xdr:rowOff>238125</xdr:rowOff>
    </xdr:to>
    <xdr:pic>
      <xdr:nvPicPr>
        <xdr:cNvPr id="996" name="Рисунок 995" descr="00001957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1764625"/>
          <a:ext cx="6858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38</xdr:row>
      <xdr:rowOff>0</xdr:rowOff>
    </xdr:from>
    <xdr:to>
      <xdr:col>3</xdr:col>
      <xdr:colOff>504825</xdr:colOff>
      <xdr:row>38</xdr:row>
      <xdr:rowOff>238125</xdr:rowOff>
    </xdr:to>
    <xdr:pic>
      <xdr:nvPicPr>
        <xdr:cNvPr id="997" name="Рисунок 996" descr="00001958"/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2174200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39</xdr:row>
      <xdr:rowOff>0</xdr:rowOff>
    </xdr:from>
    <xdr:to>
      <xdr:col>3</xdr:col>
      <xdr:colOff>685800</xdr:colOff>
      <xdr:row>39</xdr:row>
      <xdr:rowOff>238125</xdr:rowOff>
    </xdr:to>
    <xdr:pic>
      <xdr:nvPicPr>
        <xdr:cNvPr id="998" name="Рисунок 997" descr="00001962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2583775"/>
          <a:ext cx="6858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40</xdr:row>
      <xdr:rowOff>0</xdr:rowOff>
    </xdr:from>
    <xdr:to>
      <xdr:col>3</xdr:col>
      <xdr:colOff>523875</xdr:colOff>
      <xdr:row>40</xdr:row>
      <xdr:rowOff>238125</xdr:rowOff>
    </xdr:to>
    <xdr:pic>
      <xdr:nvPicPr>
        <xdr:cNvPr id="999" name="Рисунок 998" descr="00001963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300287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41</xdr:row>
      <xdr:rowOff>0</xdr:rowOff>
    </xdr:from>
    <xdr:to>
      <xdr:col>3</xdr:col>
      <xdr:colOff>685800</xdr:colOff>
      <xdr:row>41</xdr:row>
      <xdr:rowOff>238125</xdr:rowOff>
    </xdr:to>
    <xdr:pic>
      <xdr:nvPicPr>
        <xdr:cNvPr id="1000" name="Рисунок 999" descr="00001982"/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3421975"/>
          <a:ext cx="6858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42</xdr:row>
      <xdr:rowOff>0</xdr:rowOff>
    </xdr:from>
    <xdr:to>
      <xdr:col>3</xdr:col>
      <xdr:colOff>504825</xdr:colOff>
      <xdr:row>42</xdr:row>
      <xdr:rowOff>238125</xdr:rowOff>
    </xdr:to>
    <xdr:pic>
      <xdr:nvPicPr>
        <xdr:cNvPr id="1001" name="Рисунок 1000" descr="00001983"/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3822025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43</xdr:row>
      <xdr:rowOff>0</xdr:rowOff>
    </xdr:from>
    <xdr:to>
      <xdr:col>3</xdr:col>
      <xdr:colOff>685800</xdr:colOff>
      <xdr:row>43</xdr:row>
      <xdr:rowOff>238125</xdr:rowOff>
    </xdr:to>
    <xdr:pic>
      <xdr:nvPicPr>
        <xdr:cNvPr id="1002" name="Рисунок 1001" descr="00001987"/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4222075"/>
          <a:ext cx="6858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44</xdr:row>
      <xdr:rowOff>0</xdr:rowOff>
    </xdr:from>
    <xdr:to>
      <xdr:col>3</xdr:col>
      <xdr:colOff>523875</xdr:colOff>
      <xdr:row>44</xdr:row>
      <xdr:rowOff>238125</xdr:rowOff>
    </xdr:to>
    <xdr:pic>
      <xdr:nvPicPr>
        <xdr:cNvPr id="1003" name="Рисунок 1002" descr="00001988"/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462212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45</xdr:row>
      <xdr:rowOff>0</xdr:rowOff>
    </xdr:from>
    <xdr:to>
      <xdr:col>3</xdr:col>
      <xdr:colOff>523875</xdr:colOff>
      <xdr:row>45</xdr:row>
      <xdr:rowOff>238125</xdr:rowOff>
    </xdr:to>
    <xdr:pic>
      <xdr:nvPicPr>
        <xdr:cNvPr id="1004" name="Рисунок 1003" descr="00001998"/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502217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46</xdr:row>
      <xdr:rowOff>0</xdr:rowOff>
    </xdr:from>
    <xdr:to>
      <xdr:col>3</xdr:col>
      <xdr:colOff>685800</xdr:colOff>
      <xdr:row>46</xdr:row>
      <xdr:rowOff>238125</xdr:rowOff>
    </xdr:to>
    <xdr:pic>
      <xdr:nvPicPr>
        <xdr:cNvPr id="1005" name="Рисунок 1004" descr="00002007"/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5860375"/>
          <a:ext cx="6858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47</xdr:row>
      <xdr:rowOff>0</xdr:rowOff>
    </xdr:from>
    <xdr:to>
      <xdr:col>3</xdr:col>
      <xdr:colOff>504825</xdr:colOff>
      <xdr:row>47</xdr:row>
      <xdr:rowOff>238125</xdr:rowOff>
    </xdr:to>
    <xdr:pic>
      <xdr:nvPicPr>
        <xdr:cNvPr id="1006" name="Рисунок 1005" descr="00002008"/>
        <xdr:cNvPicPr>
          <a:picLocks noChangeAspect="1" noChangeArrowheads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6289000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48</xdr:row>
      <xdr:rowOff>0</xdr:rowOff>
    </xdr:from>
    <xdr:to>
      <xdr:col>3</xdr:col>
      <xdr:colOff>685800</xdr:colOff>
      <xdr:row>48</xdr:row>
      <xdr:rowOff>238125</xdr:rowOff>
    </xdr:to>
    <xdr:pic>
      <xdr:nvPicPr>
        <xdr:cNvPr id="1007" name="Рисунок 1006" descr="00002012"/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6717625"/>
          <a:ext cx="6858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49</xdr:row>
      <xdr:rowOff>0</xdr:rowOff>
    </xdr:from>
    <xdr:to>
      <xdr:col>3</xdr:col>
      <xdr:colOff>523875</xdr:colOff>
      <xdr:row>49</xdr:row>
      <xdr:rowOff>238125</xdr:rowOff>
    </xdr:to>
    <xdr:pic>
      <xdr:nvPicPr>
        <xdr:cNvPr id="1008" name="Рисунок 1007" descr="00002013"/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7165300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50</xdr:row>
      <xdr:rowOff>0</xdr:rowOff>
    </xdr:from>
    <xdr:to>
      <xdr:col>3</xdr:col>
      <xdr:colOff>523875</xdr:colOff>
      <xdr:row>50</xdr:row>
      <xdr:rowOff>238125</xdr:rowOff>
    </xdr:to>
    <xdr:pic>
      <xdr:nvPicPr>
        <xdr:cNvPr id="1009" name="Рисунок 1008" descr="00002023"/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761297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51</xdr:row>
      <xdr:rowOff>0</xdr:rowOff>
    </xdr:from>
    <xdr:to>
      <xdr:col>3</xdr:col>
      <xdr:colOff>504825</xdr:colOff>
      <xdr:row>51</xdr:row>
      <xdr:rowOff>238125</xdr:rowOff>
    </xdr:to>
    <xdr:pic>
      <xdr:nvPicPr>
        <xdr:cNvPr id="1010" name="Рисунок 1009" descr="00002183"/>
        <xdr:cNvPicPr>
          <a:picLocks noChangeAspect="1" noChangeArrowheads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8479750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52</xdr:row>
      <xdr:rowOff>0</xdr:rowOff>
    </xdr:from>
    <xdr:to>
      <xdr:col>3</xdr:col>
      <xdr:colOff>504825</xdr:colOff>
      <xdr:row>52</xdr:row>
      <xdr:rowOff>238125</xdr:rowOff>
    </xdr:to>
    <xdr:pic>
      <xdr:nvPicPr>
        <xdr:cNvPr id="1011" name="Рисунок 1010" descr="00002208"/>
        <xdr:cNvPicPr>
          <a:picLocks noChangeAspect="1" noChangeArrowheads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29279850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53</xdr:row>
      <xdr:rowOff>0</xdr:rowOff>
    </xdr:from>
    <xdr:to>
      <xdr:col>3</xdr:col>
      <xdr:colOff>504825</xdr:colOff>
      <xdr:row>53</xdr:row>
      <xdr:rowOff>238125</xdr:rowOff>
    </xdr:to>
    <xdr:pic>
      <xdr:nvPicPr>
        <xdr:cNvPr id="1012" name="Рисунок 1011" descr="00002233"/>
        <xdr:cNvPicPr>
          <a:picLocks noChangeAspect="1" noChangeArrowheads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30079950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54</xdr:row>
      <xdr:rowOff>0</xdr:rowOff>
    </xdr:from>
    <xdr:to>
      <xdr:col>3</xdr:col>
      <xdr:colOff>504825</xdr:colOff>
      <xdr:row>54</xdr:row>
      <xdr:rowOff>238125</xdr:rowOff>
    </xdr:to>
    <xdr:pic>
      <xdr:nvPicPr>
        <xdr:cNvPr id="1013" name="Рисунок 1012" descr="00006033"/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30880050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55</xdr:row>
      <xdr:rowOff>0</xdr:rowOff>
    </xdr:from>
    <xdr:to>
      <xdr:col>3</xdr:col>
      <xdr:colOff>523875</xdr:colOff>
      <xdr:row>55</xdr:row>
      <xdr:rowOff>238125</xdr:rowOff>
    </xdr:to>
    <xdr:pic>
      <xdr:nvPicPr>
        <xdr:cNvPr id="1014" name="Рисунок 1013" descr="00006038"/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3212782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56</xdr:row>
      <xdr:rowOff>0</xdr:rowOff>
    </xdr:from>
    <xdr:to>
      <xdr:col>3</xdr:col>
      <xdr:colOff>504825</xdr:colOff>
      <xdr:row>56</xdr:row>
      <xdr:rowOff>238125</xdr:rowOff>
    </xdr:to>
    <xdr:pic>
      <xdr:nvPicPr>
        <xdr:cNvPr id="1015" name="Рисунок 1014" descr="00006058"/>
        <xdr:cNvPicPr>
          <a:picLocks noChangeAspect="1" noChangeArrowheads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33375600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57</xdr:row>
      <xdr:rowOff>0</xdr:rowOff>
    </xdr:from>
    <xdr:to>
      <xdr:col>3</xdr:col>
      <xdr:colOff>523875</xdr:colOff>
      <xdr:row>57</xdr:row>
      <xdr:rowOff>238125</xdr:rowOff>
    </xdr:to>
    <xdr:pic>
      <xdr:nvPicPr>
        <xdr:cNvPr id="1016" name="Рисунок 1015" descr="00006063"/>
        <xdr:cNvPicPr>
          <a:picLocks noChangeAspect="1" noChangeArrowheads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3462337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58</xdr:row>
      <xdr:rowOff>0</xdr:rowOff>
    </xdr:from>
    <xdr:to>
      <xdr:col>3</xdr:col>
      <xdr:colOff>504825</xdr:colOff>
      <xdr:row>58</xdr:row>
      <xdr:rowOff>238125</xdr:rowOff>
    </xdr:to>
    <xdr:pic>
      <xdr:nvPicPr>
        <xdr:cNvPr id="1017" name="Рисунок 1016" descr="00006133"/>
        <xdr:cNvPicPr>
          <a:picLocks noChangeAspect="1" noChangeArrowheads="1"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35871150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59</xdr:row>
      <xdr:rowOff>0</xdr:rowOff>
    </xdr:from>
    <xdr:to>
      <xdr:col>3</xdr:col>
      <xdr:colOff>523875</xdr:colOff>
      <xdr:row>59</xdr:row>
      <xdr:rowOff>238125</xdr:rowOff>
    </xdr:to>
    <xdr:pic>
      <xdr:nvPicPr>
        <xdr:cNvPr id="1018" name="Рисунок 1017" descr="00006138"/>
        <xdr:cNvPicPr>
          <a:picLocks noChangeAspect="1" noChangeArrowheads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3711892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60</xdr:row>
      <xdr:rowOff>0</xdr:rowOff>
    </xdr:from>
    <xdr:to>
      <xdr:col>3</xdr:col>
      <xdr:colOff>523875</xdr:colOff>
      <xdr:row>60</xdr:row>
      <xdr:rowOff>238125</xdr:rowOff>
    </xdr:to>
    <xdr:pic>
      <xdr:nvPicPr>
        <xdr:cNvPr id="1019" name="Рисунок 1018" descr="00006143"/>
        <xdr:cNvPicPr>
          <a:picLocks noChangeAspect="1" noChangeArrowheads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38366700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61</xdr:row>
      <xdr:rowOff>0</xdr:rowOff>
    </xdr:from>
    <xdr:to>
      <xdr:col>3</xdr:col>
      <xdr:colOff>676275</xdr:colOff>
      <xdr:row>61</xdr:row>
      <xdr:rowOff>238125</xdr:rowOff>
    </xdr:to>
    <xdr:pic>
      <xdr:nvPicPr>
        <xdr:cNvPr id="1020" name="Рисунок 1019" descr="00006432"/>
        <xdr:cNvPicPr>
          <a:picLocks noChangeAspect="1" noChangeArrowheads="1"/>
        </xdr:cNvPicPr>
      </xdr:nvPicPr>
      <xdr:blipFill>
        <a:blip xmlns:r="http://schemas.openxmlformats.org/officeDocument/2006/relationships" r:embed="rId5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39614475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62</xdr:row>
      <xdr:rowOff>0</xdr:rowOff>
    </xdr:from>
    <xdr:to>
      <xdr:col>3</xdr:col>
      <xdr:colOff>676275</xdr:colOff>
      <xdr:row>62</xdr:row>
      <xdr:rowOff>238125</xdr:rowOff>
    </xdr:to>
    <xdr:pic>
      <xdr:nvPicPr>
        <xdr:cNvPr id="1021" name="Рисунок 1020" descr="00006457"/>
        <xdr:cNvPicPr>
          <a:picLocks noChangeAspect="1" noChangeArrowheads="1"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0862250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63</xdr:row>
      <xdr:rowOff>0</xdr:rowOff>
    </xdr:from>
    <xdr:to>
      <xdr:col>3</xdr:col>
      <xdr:colOff>676275</xdr:colOff>
      <xdr:row>63</xdr:row>
      <xdr:rowOff>238125</xdr:rowOff>
    </xdr:to>
    <xdr:pic>
      <xdr:nvPicPr>
        <xdr:cNvPr id="1022" name="Рисунок 1021" descr="00006482"/>
        <xdr:cNvPicPr>
          <a:picLocks noChangeAspect="1" noChangeArrowheads="1"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2110025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64</xdr:row>
      <xdr:rowOff>0</xdr:rowOff>
    </xdr:from>
    <xdr:to>
      <xdr:col>3</xdr:col>
      <xdr:colOff>504825</xdr:colOff>
      <xdr:row>64</xdr:row>
      <xdr:rowOff>238125</xdr:rowOff>
    </xdr:to>
    <xdr:pic>
      <xdr:nvPicPr>
        <xdr:cNvPr id="1023" name="Рисунок 1022" descr="00006483"/>
        <xdr:cNvPicPr>
          <a:picLocks noChangeAspect="1" noChangeArrowheads="1"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2691050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67</xdr:row>
      <xdr:rowOff>0</xdr:rowOff>
    </xdr:from>
    <xdr:to>
      <xdr:col>3</xdr:col>
      <xdr:colOff>676275</xdr:colOff>
      <xdr:row>67</xdr:row>
      <xdr:rowOff>238125</xdr:rowOff>
    </xdr:to>
    <xdr:pic>
      <xdr:nvPicPr>
        <xdr:cNvPr id="1024" name="Рисунок 1023" descr="00006507"/>
        <xdr:cNvPicPr>
          <a:picLocks noChangeAspect="1" noChangeArrowheads="1"/>
        </xdr:cNvPicPr>
      </xdr:nvPicPr>
      <xdr:blipFill>
        <a:blip xmlns:r="http://schemas.openxmlformats.org/officeDocument/2006/relationships" r:embed="rId59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3272075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68</xdr:row>
      <xdr:rowOff>0</xdr:rowOff>
    </xdr:from>
    <xdr:to>
      <xdr:col>3</xdr:col>
      <xdr:colOff>504825</xdr:colOff>
      <xdr:row>68</xdr:row>
      <xdr:rowOff>238125</xdr:rowOff>
    </xdr:to>
    <xdr:pic>
      <xdr:nvPicPr>
        <xdr:cNvPr id="1025" name="Рисунок 1024" descr="00006508"/>
        <xdr:cNvPicPr>
          <a:picLocks noChangeAspect="1" noChangeArrowheads="1"/>
        </xdr:cNvPicPr>
      </xdr:nvPicPr>
      <xdr:blipFill>
        <a:blip xmlns:r="http://schemas.openxmlformats.org/officeDocument/2006/relationships" r:embed="rId60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3967400"/>
          <a:ext cx="5048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69</xdr:row>
      <xdr:rowOff>0</xdr:rowOff>
    </xdr:from>
    <xdr:to>
      <xdr:col>3</xdr:col>
      <xdr:colOff>676275</xdr:colOff>
      <xdr:row>69</xdr:row>
      <xdr:rowOff>238125</xdr:rowOff>
    </xdr:to>
    <xdr:pic>
      <xdr:nvPicPr>
        <xdr:cNvPr id="1026" name="Рисунок 1025" descr="00006512"/>
        <xdr:cNvPicPr>
          <a:picLocks noChangeAspect="1" noChangeArrowheads="1"/>
        </xdr:cNvPicPr>
      </xdr:nvPicPr>
      <xdr:blipFill>
        <a:blip xmlns:r="http://schemas.openxmlformats.org/officeDocument/2006/relationships" r:embed="rId6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4662725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70</xdr:row>
      <xdr:rowOff>0</xdr:rowOff>
    </xdr:from>
    <xdr:to>
      <xdr:col>3</xdr:col>
      <xdr:colOff>523875</xdr:colOff>
      <xdr:row>70</xdr:row>
      <xdr:rowOff>238125</xdr:rowOff>
    </xdr:to>
    <xdr:pic>
      <xdr:nvPicPr>
        <xdr:cNvPr id="1027" name="Рисунок 1026" descr="00006513"/>
        <xdr:cNvPicPr>
          <a:picLocks noChangeAspect="1" noChangeArrowheads="1"/>
        </xdr:cNvPicPr>
      </xdr:nvPicPr>
      <xdr:blipFill>
        <a:blip xmlns:r="http://schemas.openxmlformats.org/officeDocument/2006/relationships" r:embed="rId6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529137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72</xdr:row>
      <xdr:rowOff>0</xdr:rowOff>
    </xdr:from>
    <xdr:to>
      <xdr:col>3</xdr:col>
      <xdr:colOff>466725</xdr:colOff>
      <xdr:row>72</xdr:row>
      <xdr:rowOff>238125</xdr:rowOff>
    </xdr:to>
    <xdr:pic>
      <xdr:nvPicPr>
        <xdr:cNvPr id="1028" name="Рисунок 1027" descr="00007795"/>
        <xdr:cNvPicPr>
          <a:picLocks noChangeAspect="1" noChangeArrowheads="1"/>
        </xdr:cNvPicPr>
      </xdr:nvPicPr>
      <xdr:blipFill>
        <a:blip xmlns:r="http://schemas.openxmlformats.org/officeDocument/2006/relationships" r:embed="rId6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5920025"/>
          <a:ext cx="4667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73</xdr:row>
      <xdr:rowOff>0</xdr:rowOff>
    </xdr:from>
    <xdr:to>
      <xdr:col>3</xdr:col>
      <xdr:colOff>466725</xdr:colOff>
      <xdr:row>73</xdr:row>
      <xdr:rowOff>238125</xdr:rowOff>
    </xdr:to>
    <xdr:pic>
      <xdr:nvPicPr>
        <xdr:cNvPr id="1029" name="Рисунок 1028" descr="00007815"/>
        <xdr:cNvPicPr>
          <a:picLocks noChangeAspect="1" noChangeArrowheads="1"/>
        </xdr:cNvPicPr>
      </xdr:nvPicPr>
      <xdr:blipFill>
        <a:blip xmlns:r="http://schemas.openxmlformats.org/officeDocument/2006/relationships" r:embed="rId6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6329600"/>
          <a:ext cx="4667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74</xdr:row>
      <xdr:rowOff>0</xdr:rowOff>
    </xdr:from>
    <xdr:to>
      <xdr:col>3</xdr:col>
      <xdr:colOff>466725</xdr:colOff>
      <xdr:row>74</xdr:row>
      <xdr:rowOff>238125</xdr:rowOff>
    </xdr:to>
    <xdr:pic>
      <xdr:nvPicPr>
        <xdr:cNvPr id="1030" name="Рисунок 1029" descr="00007895"/>
        <xdr:cNvPicPr>
          <a:picLocks noChangeAspect="1" noChangeArrowheads="1"/>
        </xdr:cNvPicPr>
      </xdr:nvPicPr>
      <xdr:blipFill>
        <a:blip xmlns:r="http://schemas.openxmlformats.org/officeDocument/2006/relationships" r:embed="rId6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6739175"/>
          <a:ext cx="4667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75</xdr:row>
      <xdr:rowOff>0</xdr:rowOff>
    </xdr:from>
    <xdr:to>
      <xdr:col>3</xdr:col>
      <xdr:colOff>466725</xdr:colOff>
      <xdr:row>75</xdr:row>
      <xdr:rowOff>238125</xdr:rowOff>
    </xdr:to>
    <xdr:pic>
      <xdr:nvPicPr>
        <xdr:cNvPr id="1031" name="Рисунок 1030" descr="00007975"/>
        <xdr:cNvPicPr>
          <a:picLocks noChangeAspect="1" noChangeArrowheads="1"/>
        </xdr:cNvPicPr>
      </xdr:nvPicPr>
      <xdr:blipFill>
        <a:blip xmlns:r="http://schemas.openxmlformats.org/officeDocument/2006/relationships" r:embed="rId66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7748825"/>
          <a:ext cx="4667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76</xdr:row>
      <xdr:rowOff>0</xdr:rowOff>
    </xdr:from>
    <xdr:to>
      <xdr:col>3</xdr:col>
      <xdr:colOff>676275</xdr:colOff>
      <xdr:row>76</xdr:row>
      <xdr:rowOff>238125</xdr:rowOff>
    </xdr:to>
    <xdr:pic>
      <xdr:nvPicPr>
        <xdr:cNvPr id="1032" name="Рисунок 1031" descr="00008022"/>
        <xdr:cNvPicPr>
          <a:picLocks noChangeAspect="1" noChangeArrowheads="1"/>
        </xdr:cNvPicPr>
      </xdr:nvPicPr>
      <xdr:blipFill>
        <a:blip xmlns:r="http://schemas.openxmlformats.org/officeDocument/2006/relationships" r:embed="rId67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8558450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77</xdr:row>
      <xdr:rowOff>0</xdr:rowOff>
    </xdr:from>
    <xdr:to>
      <xdr:col>3</xdr:col>
      <xdr:colOff>466725</xdr:colOff>
      <xdr:row>77</xdr:row>
      <xdr:rowOff>238125</xdr:rowOff>
    </xdr:to>
    <xdr:pic>
      <xdr:nvPicPr>
        <xdr:cNvPr id="1033" name="Рисунок 1032" descr="00008055"/>
        <xdr:cNvPicPr>
          <a:picLocks noChangeAspect="1" noChangeArrowheads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9168050"/>
          <a:ext cx="46672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71</xdr:row>
      <xdr:rowOff>0</xdr:rowOff>
    </xdr:from>
    <xdr:to>
      <xdr:col>3</xdr:col>
      <xdr:colOff>676275</xdr:colOff>
      <xdr:row>71</xdr:row>
      <xdr:rowOff>238125</xdr:rowOff>
    </xdr:to>
    <xdr:pic>
      <xdr:nvPicPr>
        <xdr:cNvPr id="1034" name="Рисунок 1033" descr="00007794"/>
        <xdr:cNvPicPr>
          <a:picLocks noChangeAspect="1" noChangeArrowheads="1"/>
        </xdr:cNvPicPr>
      </xdr:nvPicPr>
      <xdr:blipFill>
        <a:blip xmlns:r="http://schemas.openxmlformats.org/officeDocument/2006/relationships" r:embed="rId69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5920025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80</xdr:row>
      <xdr:rowOff>0</xdr:rowOff>
    </xdr:from>
    <xdr:to>
      <xdr:col>3</xdr:col>
      <xdr:colOff>457200</xdr:colOff>
      <xdr:row>80</xdr:row>
      <xdr:rowOff>238125</xdr:rowOff>
    </xdr:to>
    <xdr:pic>
      <xdr:nvPicPr>
        <xdr:cNvPr id="1036" name="Рисунок 1035" descr="00008088"/>
        <xdr:cNvPicPr>
          <a:picLocks noChangeAspect="1" noChangeArrowheads="1"/>
        </xdr:cNvPicPr>
      </xdr:nvPicPr>
      <xdr:blipFill>
        <a:blip xmlns:r="http://schemas.openxmlformats.org/officeDocument/2006/relationships" r:embed="rId70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0615850"/>
          <a:ext cx="4572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81</xdr:row>
      <xdr:rowOff>0</xdr:rowOff>
    </xdr:from>
    <xdr:to>
      <xdr:col>3</xdr:col>
      <xdr:colOff>495300</xdr:colOff>
      <xdr:row>81</xdr:row>
      <xdr:rowOff>238125</xdr:rowOff>
    </xdr:to>
    <xdr:pic>
      <xdr:nvPicPr>
        <xdr:cNvPr id="1037" name="Рисунок 1036" descr="00008089"/>
        <xdr:cNvPicPr>
          <a:picLocks noChangeAspect="1" noChangeArrowheads="1"/>
        </xdr:cNvPicPr>
      </xdr:nvPicPr>
      <xdr:blipFill>
        <a:blip xmlns:r="http://schemas.openxmlformats.org/officeDocument/2006/relationships" r:embed="rId7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0987325"/>
          <a:ext cx="4953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82</xdr:row>
      <xdr:rowOff>0</xdr:rowOff>
    </xdr:from>
    <xdr:to>
      <xdr:col>3</xdr:col>
      <xdr:colOff>457200</xdr:colOff>
      <xdr:row>82</xdr:row>
      <xdr:rowOff>238125</xdr:rowOff>
    </xdr:to>
    <xdr:pic>
      <xdr:nvPicPr>
        <xdr:cNvPr id="1038" name="Рисунок 1037" descr="00008106"/>
        <xdr:cNvPicPr>
          <a:picLocks noChangeAspect="1" noChangeArrowheads="1"/>
        </xdr:cNvPicPr>
      </xdr:nvPicPr>
      <xdr:blipFill>
        <a:blip xmlns:r="http://schemas.openxmlformats.org/officeDocument/2006/relationships" r:embed="rId7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1358800"/>
          <a:ext cx="4572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84</xdr:row>
      <xdr:rowOff>0</xdr:rowOff>
    </xdr:from>
    <xdr:to>
      <xdr:col>3</xdr:col>
      <xdr:colOff>457200</xdr:colOff>
      <xdr:row>84</xdr:row>
      <xdr:rowOff>238125</xdr:rowOff>
    </xdr:to>
    <xdr:pic>
      <xdr:nvPicPr>
        <xdr:cNvPr id="1039" name="Рисунок 1038" descr="00008112"/>
        <xdr:cNvPicPr>
          <a:picLocks noChangeAspect="1" noChangeArrowheads="1"/>
        </xdr:cNvPicPr>
      </xdr:nvPicPr>
      <xdr:blipFill>
        <a:blip xmlns:r="http://schemas.openxmlformats.org/officeDocument/2006/relationships" r:embed="rId7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1968400"/>
          <a:ext cx="4572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85</xdr:row>
      <xdr:rowOff>0</xdr:rowOff>
    </xdr:from>
    <xdr:to>
      <xdr:col>3</xdr:col>
      <xdr:colOff>495300</xdr:colOff>
      <xdr:row>85</xdr:row>
      <xdr:rowOff>238125</xdr:rowOff>
    </xdr:to>
    <xdr:pic>
      <xdr:nvPicPr>
        <xdr:cNvPr id="1040" name="Рисунок 1039" descr="00008113"/>
        <xdr:cNvPicPr>
          <a:picLocks noChangeAspect="1" noChangeArrowheads="1"/>
        </xdr:cNvPicPr>
      </xdr:nvPicPr>
      <xdr:blipFill>
        <a:blip xmlns:r="http://schemas.openxmlformats.org/officeDocument/2006/relationships" r:embed="rId7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2330350"/>
          <a:ext cx="4953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86</xdr:row>
      <xdr:rowOff>0</xdr:rowOff>
    </xdr:from>
    <xdr:to>
      <xdr:col>3</xdr:col>
      <xdr:colOff>457200</xdr:colOff>
      <xdr:row>86</xdr:row>
      <xdr:rowOff>238125</xdr:rowOff>
    </xdr:to>
    <xdr:pic>
      <xdr:nvPicPr>
        <xdr:cNvPr id="1041" name="Рисунок 1040" descr="00008130"/>
        <xdr:cNvPicPr>
          <a:picLocks noChangeAspect="1" noChangeArrowheads="1"/>
        </xdr:cNvPicPr>
      </xdr:nvPicPr>
      <xdr:blipFill>
        <a:blip xmlns:r="http://schemas.openxmlformats.org/officeDocument/2006/relationships" r:embed="rId7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2692300"/>
          <a:ext cx="4572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87</xdr:row>
      <xdr:rowOff>0</xdr:rowOff>
    </xdr:from>
    <xdr:to>
      <xdr:col>3</xdr:col>
      <xdr:colOff>495300</xdr:colOff>
      <xdr:row>87</xdr:row>
      <xdr:rowOff>238125</xdr:rowOff>
    </xdr:to>
    <xdr:pic>
      <xdr:nvPicPr>
        <xdr:cNvPr id="1042" name="Рисунок 1041" descr="00008131"/>
        <xdr:cNvPicPr>
          <a:picLocks noChangeAspect="1" noChangeArrowheads="1"/>
        </xdr:cNvPicPr>
      </xdr:nvPicPr>
      <xdr:blipFill>
        <a:blip xmlns:r="http://schemas.openxmlformats.org/officeDocument/2006/relationships" r:embed="rId76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3054250"/>
          <a:ext cx="4953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88</xdr:row>
      <xdr:rowOff>0</xdr:rowOff>
    </xdr:from>
    <xdr:to>
      <xdr:col>3</xdr:col>
      <xdr:colOff>457200</xdr:colOff>
      <xdr:row>88</xdr:row>
      <xdr:rowOff>238125</xdr:rowOff>
    </xdr:to>
    <xdr:pic>
      <xdr:nvPicPr>
        <xdr:cNvPr id="1044" name="Рисунок 1043" descr="00008136"/>
        <xdr:cNvPicPr>
          <a:picLocks noChangeAspect="1" noChangeArrowheads="1"/>
        </xdr:cNvPicPr>
      </xdr:nvPicPr>
      <xdr:blipFill>
        <a:blip xmlns:r="http://schemas.openxmlformats.org/officeDocument/2006/relationships" r:embed="rId77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3416200"/>
          <a:ext cx="4572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89</xdr:row>
      <xdr:rowOff>0</xdr:rowOff>
    </xdr:from>
    <xdr:to>
      <xdr:col>3</xdr:col>
      <xdr:colOff>495300</xdr:colOff>
      <xdr:row>89</xdr:row>
      <xdr:rowOff>238125</xdr:rowOff>
    </xdr:to>
    <xdr:pic>
      <xdr:nvPicPr>
        <xdr:cNvPr id="1045" name="Рисунок 1044" descr="00008137"/>
        <xdr:cNvPicPr>
          <a:picLocks noChangeAspect="1" noChangeArrowheads="1"/>
        </xdr:cNvPicPr>
      </xdr:nvPicPr>
      <xdr:blipFill>
        <a:blip xmlns:r="http://schemas.openxmlformats.org/officeDocument/2006/relationships" r:embed="rId78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3749575"/>
          <a:ext cx="4953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91</xdr:row>
      <xdr:rowOff>0</xdr:rowOff>
    </xdr:from>
    <xdr:to>
      <xdr:col>3</xdr:col>
      <xdr:colOff>495300</xdr:colOff>
      <xdr:row>91</xdr:row>
      <xdr:rowOff>238125</xdr:rowOff>
    </xdr:to>
    <xdr:pic>
      <xdr:nvPicPr>
        <xdr:cNvPr id="1046" name="Рисунок 1045" descr="00008143"/>
        <xdr:cNvPicPr>
          <a:picLocks noChangeAspect="1" noChangeArrowheads="1"/>
        </xdr:cNvPicPr>
      </xdr:nvPicPr>
      <xdr:blipFill>
        <a:blip xmlns:r="http://schemas.openxmlformats.org/officeDocument/2006/relationships" r:embed="rId79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4082950"/>
          <a:ext cx="4953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92</xdr:row>
      <xdr:rowOff>0</xdr:rowOff>
    </xdr:from>
    <xdr:to>
      <xdr:col>3</xdr:col>
      <xdr:colOff>457200</xdr:colOff>
      <xdr:row>92</xdr:row>
      <xdr:rowOff>238125</xdr:rowOff>
    </xdr:to>
    <xdr:pic>
      <xdr:nvPicPr>
        <xdr:cNvPr id="1047" name="Рисунок 1046" descr="00008160"/>
        <xdr:cNvPicPr>
          <a:picLocks noChangeAspect="1" noChangeArrowheads="1"/>
        </xdr:cNvPicPr>
      </xdr:nvPicPr>
      <xdr:blipFill>
        <a:blip xmlns:r="http://schemas.openxmlformats.org/officeDocument/2006/relationships" r:embed="rId80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4692550"/>
          <a:ext cx="4572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93</xdr:row>
      <xdr:rowOff>0</xdr:rowOff>
    </xdr:from>
    <xdr:to>
      <xdr:col>3</xdr:col>
      <xdr:colOff>495300</xdr:colOff>
      <xdr:row>93</xdr:row>
      <xdr:rowOff>238125</xdr:rowOff>
    </xdr:to>
    <xdr:pic>
      <xdr:nvPicPr>
        <xdr:cNvPr id="1048" name="Рисунок 1047" descr="00008161"/>
        <xdr:cNvPicPr>
          <a:picLocks noChangeAspect="1" noChangeArrowheads="1"/>
        </xdr:cNvPicPr>
      </xdr:nvPicPr>
      <xdr:blipFill>
        <a:blip xmlns:r="http://schemas.openxmlformats.org/officeDocument/2006/relationships" r:embed="rId8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5064025"/>
          <a:ext cx="4953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94</xdr:row>
      <xdr:rowOff>0</xdr:rowOff>
    </xdr:from>
    <xdr:to>
      <xdr:col>3</xdr:col>
      <xdr:colOff>457200</xdr:colOff>
      <xdr:row>94</xdr:row>
      <xdr:rowOff>238125</xdr:rowOff>
    </xdr:to>
    <xdr:pic>
      <xdr:nvPicPr>
        <xdr:cNvPr id="1049" name="Рисунок 1048" descr="00008178"/>
        <xdr:cNvPicPr>
          <a:picLocks noChangeAspect="1" noChangeArrowheads="1"/>
        </xdr:cNvPicPr>
      </xdr:nvPicPr>
      <xdr:blipFill>
        <a:blip xmlns:r="http://schemas.openxmlformats.org/officeDocument/2006/relationships" r:embed="rId8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5435500"/>
          <a:ext cx="4572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95</xdr:row>
      <xdr:rowOff>0</xdr:rowOff>
    </xdr:from>
    <xdr:to>
      <xdr:col>3</xdr:col>
      <xdr:colOff>495300</xdr:colOff>
      <xdr:row>95</xdr:row>
      <xdr:rowOff>238125</xdr:rowOff>
    </xdr:to>
    <xdr:pic>
      <xdr:nvPicPr>
        <xdr:cNvPr id="1050" name="Рисунок 1049" descr="00008179"/>
        <xdr:cNvPicPr>
          <a:picLocks noChangeAspect="1" noChangeArrowheads="1"/>
        </xdr:cNvPicPr>
      </xdr:nvPicPr>
      <xdr:blipFill>
        <a:blip xmlns:r="http://schemas.openxmlformats.org/officeDocument/2006/relationships" r:embed="rId8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5806975"/>
          <a:ext cx="4953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96</xdr:row>
      <xdr:rowOff>0</xdr:rowOff>
    </xdr:from>
    <xdr:to>
      <xdr:col>3</xdr:col>
      <xdr:colOff>457200</xdr:colOff>
      <xdr:row>96</xdr:row>
      <xdr:rowOff>238125</xdr:rowOff>
    </xdr:to>
    <xdr:pic>
      <xdr:nvPicPr>
        <xdr:cNvPr id="1051" name="Рисунок 1050" descr="00008184"/>
        <xdr:cNvPicPr>
          <a:picLocks noChangeAspect="1" noChangeArrowheads="1"/>
        </xdr:cNvPicPr>
      </xdr:nvPicPr>
      <xdr:blipFill>
        <a:blip xmlns:r="http://schemas.openxmlformats.org/officeDocument/2006/relationships" r:embed="rId8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6178450"/>
          <a:ext cx="4572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97</xdr:row>
      <xdr:rowOff>0</xdr:rowOff>
    </xdr:from>
    <xdr:to>
      <xdr:col>3</xdr:col>
      <xdr:colOff>495300</xdr:colOff>
      <xdr:row>97</xdr:row>
      <xdr:rowOff>238125</xdr:rowOff>
    </xdr:to>
    <xdr:pic>
      <xdr:nvPicPr>
        <xdr:cNvPr id="1052" name="Рисунок 1051" descr="00008185"/>
        <xdr:cNvPicPr>
          <a:picLocks noChangeAspect="1" noChangeArrowheads="1"/>
        </xdr:cNvPicPr>
      </xdr:nvPicPr>
      <xdr:blipFill>
        <a:blip xmlns:r="http://schemas.openxmlformats.org/officeDocument/2006/relationships" r:embed="rId8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6549925"/>
          <a:ext cx="4953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98</xdr:row>
      <xdr:rowOff>0</xdr:rowOff>
    </xdr:from>
    <xdr:to>
      <xdr:col>3</xdr:col>
      <xdr:colOff>457200</xdr:colOff>
      <xdr:row>98</xdr:row>
      <xdr:rowOff>238125</xdr:rowOff>
    </xdr:to>
    <xdr:pic>
      <xdr:nvPicPr>
        <xdr:cNvPr id="1053" name="Рисунок 1052" descr="00008202"/>
        <xdr:cNvPicPr>
          <a:picLocks noChangeAspect="1" noChangeArrowheads="1"/>
        </xdr:cNvPicPr>
      </xdr:nvPicPr>
      <xdr:blipFill>
        <a:blip xmlns:r="http://schemas.openxmlformats.org/officeDocument/2006/relationships" r:embed="rId86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6921400"/>
          <a:ext cx="4572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99</xdr:row>
      <xdr:rowOff>0</xdr:rowOff>
    </xdr:from>
    <xdr:to>
      <xdr:col>3</xdr:col>
      <xdr:colOff>495300</xdr:colOff>
      <xdr:row>99</xdr:row>
      <xdr:rowOff>238125</xdr:rowOff>
    </xdr:to>
    <xdr:pic>
      <xdr:nvPicPr>
        <xdr:cNvPr id="1054" name="Рисунок 1053" descr="00008203"/>
        <xdr:cNvPicPr>
          <a:picLocks noChangeAspect="1" noChangeArrowheads="1"/>
        </xdr:cNvPicPr>
      </xdr:nvPicPr>
      <xdr:blipFill>
        <a:blip xmlns:r="http://schemas.openxmlformats.org/officeDocument/2006/relationships" r:embed="rId87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7292875"/>
          <a:ext cx="4953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100</xdr:row>
      <xdr:rowOff>0</xdr:rowOff>
    </xdr:from>
    <xdr:to>
      <xdr:col>3</xdr:col>
      <xdr:colOff>457200</xdr:colOff>
      <xdr:row>100</xdr:row>
      <xdr:rowOff>238125</xdr:rowOff>
    </xdr:to>
    <xdr:pic>
      <xdr:nvPicPr>
        <xdr:cNvPr id="1055" name="Рисунок 1054" descr="00008208"/>
        <xdr:cNvPicPr>
          <a:picLocks noChangeAspect="1" noChangeArrowheads="1"/>
        </xdr:cNvPicPr>
      </xdr:nvPicPr>
      <xdr:blipFill>
        <a:blip xmlns:r="http://schemas.openxmlformats.org/officeDocument/2006/relationships" r:embed="rId88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7664350"/>
          <a:ext cx="4572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101</xdr:row>
      <xdr:rowOff>0</xdr:rowOff>
    </xdr:from>
    <xdr:to>
      <xdr:col>3</xdr:col>
      <xdr:colOff>495300</xdr:colOff>
      <xdr:row>101</xdr:row>
      <xdr:rowOff>238125</xdr:rowOff>
    </xdr:to>
    <xdr:pic>
      <xdr:nvPicPr>
        <xdr:cNvPr id="1056" name="Рисунок 1055" descr="00008209"/>
        <xdr:cNvPicPr>
          <a:picLocks noChangeAspect="1" noChangeArrowheads="1"/>
        </xdr:cNvPicPr>
      </xdr:nvPicPr>
      <xdr:blipFill>
        <a:blip xmlns:r="http://schemas.openxmlformats.org/officeDocument/2006/relationships" r:embed="rId89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8035825"/>
          <a:ext cx="4953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102</xdr:row>
      <xdr:rowOff>0</xdr:rowOff>
    </xdr:from>
    <xdr:to>
      <xdr:col>3</xdr:col>
      <xdr:colOff>485775</xdr:colOff>
      <xdr:row>102</xdr:row>
      <xdr:rowOff>238125</xdr:rowOff>
    </xdr:to>
    <xdr:pic>
      <xdr:nvPicPr>
        <xdr:cNvPr id="1057" name="Рисунок 1056" descr="00008442"/>
        <xdr:cNvPicPr>
          <a:picLocks noChangeAspect="1" noChangeArrowheads="1"/>
        </xdr:cNvPicPr>
      </xdr:nvPicPr>
      <xdr:blipFill>
        <a:blip xmlns:r="http://schemas.openxmlformats.org/officeDocument/2006/relationships" r:embed="rId90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8407300"/>
          <a:ext cx="4857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103</xdr:row>
      <xdr:rowOff>0</xdr:rowOff>
    </xdr:from>
    <xdr:to>
      <xdr:col>3</xdr:col>
      <xdr:colOff>523875</xdr:colOff>
      <xdr:row>103</xdr:row>
      <xdr:rowOff>238125</xdr:rowOff>
    </xdr:to>
    <xdr:pic>
      <xdr:nvPicPr>
        <xdr:cNvPr id="1058" name="Рисунок 1057" descr="00008443"/>
        <xdr:cNvPicPr>
          <a:picLocks noChangeAspect="1" noChangeArrowheads="1"/>
        </xdr:cNvPicPr>
      </xdr:nvPicPr>
      <xdr:blipFill>
        <a:blip xmlns:r="http://schemas.openxmlformats.org/officeDocument/2006/relationships" r:embed="rId9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877877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104</xdr:row>
      <xdr:rowOff>0</xdr:rowOff>
    </xdr:from>
    <xdr:to>
      <xdr:col>3</xdr:col>
      <xdr:colOff>485775</xdr:colOff>
      <xdr:row>104</xdr:row>
      <xdr:rowOff>238125</xdr:rowOff>
    </xdr:to>
    <xdr:pic>
      <xdr:nvPicPr>
        <xdr:cNvPr id="1059" name="Рисунок 1058" descr="00008466"/>
        <xdr:cNvPicPr>
          <a:picLocks noChangeAspect="1" noChangeArrowheads="1"/>
        </xdr:cNvPicPr>
      </xdr:nvPicPr>
      <xdr:blipFill>
        <a:blip xmlns:r="http://schemas.openxmlformats.org/officeDocument/2006/relationships" r:embed="rId9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9150250"/>
          <a:ext cx="4857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105</xdr:row>
      <xdr:rowOff>0</xdr:rowOff>
    </xdr:from>
    <xdr:to>
      <xdr:col>3</xdr:col>
      <xdr:colOff>485775</xdr:colOff>
      <xdr:row>105</xdr:row>
      <xdr:rowOff>238125</xdr:rowOff>
    </xdr:to>
    <xdr:pic>
      <xdr:nvPicPr>
        <xdr:cNvPr id="1060" name="Рисунок 1059" descr="00008472"/>
        <xdr:cNvPicPr>
          <a:picLocks noChangeAspect="1" noChangeArrowheads="1"/>
        </xdr:cNvPicPr>
      </xdr:nvPicPr>
      <xdr:blipFill>
        <a:blip xmlns:r="http://schemas.openxmlformats.org/officeDocument/2006/relationships" r:embed="rId9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9759850"/>
          <a:ext cx="4857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108</xdr:row>
      <xdr:rowOff>0</xdr:rowOff>
    </xdr:from>
    <xdr:to>
      <xdr:col>3</xdr:col>
      <xdr:colOff>485775</xdr:colOff>
      <xdr:row>108</xdr:row>
      <xdr:rowOff>238125</xdr:rowOff>
    </xdr:to>
    <xdr:pic>
      <xdr:nvPicPr>
        <xdr:cNvPr id="1061" name="Рисунок 1060" descr="00008490"/>
        <xdr:cNvPicPr>
          <a:picLocks noChangeAspect="1" noChangeArrowheads="1"/>
        </xdr:cNvPicPr>
      </xdr:nvPicPr>
      <xdr:blipFill>
        <a:blip xmlns:r="http://schemas.openxmlformats.org/officeDocument/2006/relationships" r:embed="rId9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0369450"/>
          <a:ext cx="4857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112</xdr:row>
      <xdr:rowOff>0</xdr:rowOff>
    </xdr:from>
    <xdr:to>
      <xdr:col>3</xdr:col>
      <xdr:colOff>485775</xdr:colOff>
      <xdr:row>112</xdr:row>
      <xdr:rowOff>238125</xdr:rowOff>
    </xdr:to>
    <xdr:pic>
      <xdr:nvPicPr>
        <xdr:cNvPr id="1062" name="Рисунок 1061" descr="00008514"/>
        <xdr:cNvPicPr>
          <a:picLocks noChangeAspect="1" noChangeArrowheads="1"/>
        </xdr:cNvPicPr>
      </xdr:nvPicPr>
      <xdr:blipFill>
        <a:blip xmlns:r="http://schemas.openxmlformats.org/officeDocument/2006/relationships" r:embed="rId9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0979050"/>
          <a:ext cx="4857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114</xdr:row>
      <xdr:rowOff>0</xdr:rowOff>
    </xdr:from>
    <xdr:to>
      <xdr:col>3</xdr:col>
      <xdr:colOff>485775</xdr:colOff>
      <xdr:row>114</xdr:row>
      <xdr:rowOff>238125</xdr:rowOff>
    </xdr:to>
    <xdr:pic>
      <xdr:nvPicPr>
        <xdr:cNvPr id="1063" name="Рисунок 1062" descr="00008538"/>
        <xdr:cNvPicPr>
          <a:picLocks noChangeAspect="1" noChangeArrowheads="1"/>
        </xdr:cNvPicPr>
      </xdr:nvPicPr>
      <xdr:blipFill>
        <a:blip xmlns:r="http://schemas.openxmlformats.org/officeDocument/2006/relationships" r:embed="rId96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1588650"/>
          <a:ext cx="4857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116</xdr:row>
      <xdr:rowOff>0</xdr:rowOff>
    </xdr:from>
    <xdr:to>
      <xdr:col>3</xdr:col>
      <xdr:colOff>485775</xdr:colOff>
      <xdr:row>116</xdr:row>
      <xdr:rowOff>238125</xdr:rowOff>
    </xdr:to>
    <xdr:pic>
      <xdr:nvPicPr>
        <xdr:cNvPr id="1064" name="Рисунок 1063" descr="00008562"/>
        <xdr:cNvPicPr>
          <a:picLocks noChangeAspect="1" noChangeArrowheads="1"/>
        </xdr:cNvPicPr>
      </xdr:nvPicPr>
      <xdr:blipFill>
        <a:blip xmlns:r="http://schemas.openxmlformats.org/officeDocument/2006/relationships" r:embed="rId97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2198250"/>
          <a:ext cx="4857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78</xdr:row>
      <xdr:rowOff>0</xdr:rowOff>
    </xdr:from>
    <xdr:to>
      <xdr:col>3</xdr:col>
      <xdr:colOff>457200</xdr:colOff>
      <xdr:row>78</xdr:row>
      <xdr:rowOff>238125</xdr:rowOff>
    </xdr:to>
    <xdr:pic>
      <xdr:nvPicPr>
        <xdr:cNvPr id="1068" name="Рисунок 1067" descr="00008082"/>
        <xdr:cNvPicPr>
          <a:picLocks noChangeAspect="1" noChangeArrowheads="1"/>
        </xdr:cNvPicPr>
      </xdr:nvPicPr>
      <xdr:blipFill>
        <a:blip xmlns:r="http://schemas.openxmlformats.org/officeDocument/2006/relationships" r:embed="rId98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6321" y="50087893"/>
          <a:ext cx="4572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79</xdr:row>
      <xdr:rowOff>0</xdr:rowOff>
    </xdr:from>
    <xdr:to>
      <xdr:col>3</xdr:col>
      <xdr:colOff>495300</xdr:colOff>
      <xdr:row>79</xdr:row>
      <xdr:rowOff>238125</xdr:rowOff>
    </xdr:to>
    <xdr:pic>
      <xdr:nvPicPr>
        <xdr:cNvPr id="1069" name="Рисунок 1068" descr="00008083"/>
        <xdr:cNvPicPr>
          <a:picLocks noChangeAspect="1" noChangeArrowheads="1"/>
        </xdr:cNvPicPr>
      </xdr:nvPicPr>
      <xdr:blipFill>
        <a:blip xmlns:r="http://schemas.openxmlformats.org/officeDocument/2006/relationships" r:embed="rId99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0301525"/>
          <a:ext cx="4953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83</xdr:row>
      <xdr:rowOff>0</xdr:rowOff>
    </xdr:from>
    <xdr:to>
      <xdr:col>3</xdr:col>
      <xdr:colOff>495300</xdr:colOff>
      <xdr:row>83</xdr:row>
      <xdr:rowOff>238125</xdr:rowOff>
    </xdr:to>
    <xdr:pic>
      <xdr:nvPicPr>
        <xdr:cNvPr id="1070" name="Рисунок 1069" descr="00008107"/>
        <xdr:cNvPicPr>
          <a:picLocks noChangeAspect="1" noChangeArrowheads="1"/>
        </xdr:cNvPicPr>
      </xdr:nvPicPr>
      <xdr:blipFill>
        <a:blip xmlns:r="http://schemas.openxmlformats.org/officeDocument/2006/relationships" r:embed="rId100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1673125"/>
          <a:ext cx="4953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90</xdr:row>
      <xdr:rowOff>0</xdr:rowOff>
    </xdr:from>
    <xdr:to>
      <xdr:col>3</xdr:col>
      <xdr:colOff>457200</xdr:colOff>
      <xdr:row>90</xdr:row>
      <xdr:rowOff>238125</xdr:rowOff>
    </xdr:to>
    <xdr:pic>
      <xdr:nvPicPr>
        <xdr:cNvPr id="1071" name="Рисунок 1070" descr="00008142"/>
        <xdr:cNvPicPr>
          <a:picLocks noChangeAspect="1" noChangeArrowheads="1"/>
        </xdr:cNvPicPr>
      </xdr:nvPicPr>
      <xdr:blipFill>
        <a:blip xmlns:r="http://schemas.openxmlformats.org/officeDocument/2006/relationships" r:embed="rId10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54121050"/>
          <a:ext cx="4572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106</xdr:row>
      <xdr:rowOff>0</xdr:rowOff>
    </xdr:from>
    <xdr:to>
      <xdr:col>3</xdr:col>
      <xdr:colOff>485775</xdr:colOff>
      <xdr:row>106</xdr:row>
      <xdr:rowOff>238125</xdr:rowOff>
    </xdr:to>
    <xdr:pic>
      <xdr:nvPicPr>
        <xdr:cNvPr id="1072" name="Рисунок 1071" descr="00008484"/>
        <xdr:cNvPicPr>
          <a:picLocks noChangeAspect="1" noChangeArrowheads="1"/>
        </xdr:cNvPicPr>
      </xdr:nvPicPr>
      <xdr:blipFill>
        <a:blip xmlns:r="http://schemas.openxmlformats.org/officeDocument/2006/relationships" r:embed="rId10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0426600"/>
          <a:ext cx="4857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107</xdr:row>
      <xdr:rowOff>0</xdr:rowOff>
    </xdr:from>
    <xdr:to>
      <xdr:col>3</xdr:col>
      <xdr:colOff>523875</xdr:colOff>
      <xdr:row>107</xdr:row>
      <xdr:rowOff>238125</xdr:rowOff>
    </xdr:to>
    <xdr:pic>
      <xdr:nvPicPr>
        <xdr:cNvPr id="1073" name="Рисунок 1072" descr="00008485"/>
        <xdr:cNvPicPr>
          <a:picLocks noChangeAspect="1" noChangeArrowheads="1"/>
        </xdr:cNvPicPr>
      </xdr:nvPicPr>
      <xdr:blipFill>
        <a:blip xmlns:r="http://schemas.openxmlformats.org/officeDocument/2006/relationships" r:embed="rId10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075997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109</xdr:row>
      <xdr:rowOff>0</xdr:rowOff>
    </xdr:from>
    <xdr:to>
      <xdr:col>3</xdr:col>
      <xdr:colOff>523875</xdr:colOff>
      <xdr:row>109</xdr:row>
      <xdr:rowOff>238125</xdr:rowOff>
    </xdr:to>
    <xdr:pic>
      <xdr:nvPicPr>
        <xdr:cNvPr id="1074" name="Рисунок 1073" descr="00008491"/>
        <xdr:cNvPicPr>
          <a:picLocks noChangeAspect="1" noChangeArrowheads="1"/>
        </xdr:cNvPicPr>
      </xdr:nvPicPr>
      <xdr:blipFill>
        <a:blip xmlns:r="http://schemas.openxmlformats.org/officeDocument/2006/relationships" r:embed="rId10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1474350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110</xdr:row>
      <xdr:rowOff>0</xdr:rowOff>
    </xdr:from>
    <xdr:to>
      <xdr:col>3</xdr:col>
      <xdr:colOff>485775</xdr:colOff>
      <xdr:row>110</xdr:row>
      <xdr:rowOff>238125</xdr:rowOff>
    </xdr:to>
    <xdr:pic>
      <xdr:nvPicPr>
        <xdr:cNvPr id="1075" name="Рисунок 1074" descr="00008508"/>
        <xdr:cNvPicPr>
          <a:picLocks noChangeAspect="1" noChangeArrowheads="1"/>
        </xdr:cNvPicPr>
      </xdr:nvPicPr>
      <xdr:blipFill>
        <a:blip xmlns:r="http://schemas.openxmlformats.org/officeDocument/2006/relationships" r:embed="rId10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1855350"/>
          <a:ext cx="4857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111</xdr:row>
      <xdr:rowOff>0</xdr:rowOff>
    </xdr:from>
    <xdr:to>
      <xdr:col>3</xdr:col>
      <xdr:colOff>523875</xdr:colOff>
      <xdr:row>111</xdr:row>
      <xdr:rowOff>238125</xdr:rowOff>
    </xdr:to>
    <xdr:pic>
      <xdr:nvPicPr>
        <xdr:cNvPr id="1076" name="Рисунок 1075" descr="00008509"/>
        <xdr:cNvPicPr>
          <a:picLocks noChangeAspect="1" noChangeArrowheads="1"/>
        </xdr:cNvPicPr>
      </xdr:nvPicPr>
      <xdr:blipFill>
        <a:blip xmlns:r="http://schemas.openxmlformats.org/officeDocument/2006/relationships" r:embed="rId106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2236350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113</xdr:row>
      <xdr:rowOff>0</xdr:rowOff>
    </xdr:from>
    <xdr:to>
      <xdr:col>3</xdr:col>
      <xdr:colOff>523875</xdr:colOff>
      <xdr:row>113</xdr:row>
      <xdr:rowOff>238125</xdr:rowOff>
    </xdr:to>
    <xdr:pic>
      <xdr:nvPicPr>
        <xdr:cNvPr id="1077" name="Рисунок 1076" descr="00008515"/>
        <xdr:cNvPicPr>
          <a:picLocks noChangeAspect="1" noChangeArrowheads="1"/>
        </xdr:cNvPicPr>
      </xdr:nvPicPr>
      <xdr:blipFill>
        <a:blip xmlns:r="http://schemas.openxmlformats.org/officeDocument/2006/relationships" r:embed="rId107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2979300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115</xdr:row>
      <xdr:rowOff>0</xdr:rowOff>
    </xdr:from>
    <xdr:to>
      <xdr:col>3</xdr:col>
      <xdr:colOff>523875</xdr:colOff>
      <xdr:row>115</xdr:row>
      <xdr:rowOff>238125</xdr:rowOff>
    </xdr:to>
    <xdr:pic>
      <xdr:nvPicPr>
        <xdr:cNvPr id="1078" name="Рисунок 1077" descr="00008539"/>
        <xdr:cNvPicPr>
          <a:picLocks noChangeAspect="1" noChangeArrowheads="1"/>
        </xdr:cNvPicPr>
      </xdr:nvPicPr>
      <xdr:blipFill>
        <a:blip xmlns:r="http://schemas.openxmlformats.org/officeDocument/2006/relationships" r:embed="rId108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367462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117</xdr:row>
      <xdr:rowOff>0</xdr:rowOff>
    </xdr:from>
    <xdr:to>
      <xdr:col>3</xdr:col>
      <xdr:colOff>685800</xdr:colOff>
      <xdr:row>117</xdr:row>
      <xdr:rowOff>238125</xdr:rowOff>
    </xdr:to>
    <xdr:pic>
      <xdr:nvPicPr>
        <xdr:cNvPr id="1079" name="Рисунок 1078" descr="00008990"/>
        <xdr:cNvPicPr>
          <a:picLocks noChangeAspect="1" noChangeArrowheads="1"/>
        </xdr:cNvPicPr>
      </xdr:nvPicPr>
      <xdr:blipFill>
        <a:blip xmlns:r="http://schemas.openxmlformats.org/officeDocument/2006/relationships" r:embed="rId109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4589025"/>
          <a:ext cx="6858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118</xdr:row>
      <xdr:rowOff>0</xdr:rowOff>
    </xdr:from>
    <xdr:to>
      <xdr:col>3</xdr:col>
      <xdr:colOff>685800</xdr:colOff>
      <xdr:row>118</xdr:row>
      <xdr:rowOff>238125</xdr:rowOff>
    </xdr:to>
    <xdr:pic>
      <xdr:nvPicPr>
        <xdr:cNvPr id="1080" name="Рисунок 1079" descr="00008992"/>
        <xdr:cNvPicPr>
          <a:picLocks noChangeAspect="1" noChangeArrowheads="1"/>
        </xdr:cNvPicPr>
      </xdr:nvPicPr>
      <xdr:blipFill>
        <a:blip xmlns:r="http://schemas.openxmlformats.org/officeDocument/2006/relationships" r:embed="rId110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5198625"/>
          <a:ext cx="6858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119</xdr:row>
      <xdr:rowOff>0</xdr:rowOff>
    </xdr:from>
    <xdr:to>
      <xdr:col>3</xdr:col>
      <xdr:colOff>685800</xdr:colOff>
      <xdr:row>119</xdr:row>
      <xdr:rowOff>238125</xdr:rowOff>
    </xdr:to>
    <xdr:pic>
      <xdr:nvPicPr>
        <xdr:cNvPr id="1081" name="_x0000_9000" descr="00009000"/>
        <xdr:cNvPicPr>
          <a:picLocks noChangeAspect="1" noChangeArrowheads="1"/>
        </xdr:cNvPicPr>
      </xdr:nvPicPr>
      <xdr:blipFill>
        <a:blip xmlns:r="http://schemas.openxmlformats.org/officeDocument/2006/relationships" r:embed="rId11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5808225"/>
          <a:ext cx="6858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120</xdr:row>
      <xdr:rowOff>0</xdr:rowOff>
    </xdr:from>
    <xdr:to>
      <xdr:col>3</xdr:col>
      <xdr:colOff>685800</xdr:colOff>
      <xdr:row>120</xdr:row>
      <xdr:rowOff>238125</xdr:rowOff>
    </xdr:to>
    <xdr:pic>
      <xdr:nvPicPr>
        <xdr:cNvPr id="1082" name="Рисунок 1081" descr="00009002"/>
        <xdr:cNvPicPr>
          <a:picLocks noChangeAspect="1" noChangeArrowheads="1"/>
        </xdr:cNvPicPr>
      </xdr:nvPicPr>
      <xdr:blipFill>
        <a:blip xmlns:r="http://schemas.openxmlformats.org/officeDocument/2006/relationships" r:embed="rId11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6417825"/>
          <a:ext cx="6858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121</xdr:row>
      <xdr:rowOff>0</xdr:rowOff>
    </xdr:from>
    <xdr:to>
      <xdr:col>3</xdr:col>
      <xdr:colOff>457200</xdr:colOff>
      <xdr:row>121</xdr:row>
      <xdr:rowOff>238125</xdr:rowOff>
    </xdr:to>
    <xdr:pic>
      <xdr:nvPicPr>
        <xdr:cNvPr id="1083" name="Рисунок 1082" descr="00009006"/>
        <xdr:cNvPicPr>
          <a:picLocks noChangeAspect="1" noChangeArrowheads="1"/>
        </xdr:cNvPicPr>
      </xdr:nvPicPr>
      <xdr:blipFill>
        <a:blip xmlns:r="http://schemas.openxmlformats.org/officeDocument/2006/relationships" r:embed="rId11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7027425"/>
          <a:ext cx="4572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122</xdr:row>
      <xdr:rowOff>0</xdr:rowOff>
    </xdr:from>
    <xdr:to>
      <xdr:col>3</xdr:col>
      <xdr:colOff>381000</xdr:colOff>
      <xdr:row>122</xdr:row>
      <xdr:rowOff>238125</xdr:rowOff>
    </xdr:to>
    <xdr:pic>
      <xdr:nvPicPr>
        <xdr:cNvPr id="1086" name="Рисунок 1085" descr="00009007"/>
        <xdr:cNvPicPr>
          <a:picLocks noChangeAspect="1" noChangeArrowheads="1"/>
        </xdr:cNvPicPr>
      </xdr:nvPicPr>
      <xdr:blipFill>
        <a:blip xmlns:r="http://schemas.openxmlformats.org/officeDocument/2006/relationships" r:embed="rId11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67408425"/>
          <a:ext cx="381000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65</xdr:row>
      <xdr:rowOff>0</xdr:rowOff>
    </xdr:from>
    <xdr:to>
      <xdr:col>3</xdr:col>
      <xdr:colOff>676275</xdr:colOff>
      <xdr:row>65</xdr:row>
      <xdr:rowOff>238125</xdr:rowOff>
    </xdr:to>
    <xdr:pic>
      <xdr:nvPicPr>
        <xdr:cNvPr id="116" name="Рисунок 115" descr="00006487"/>
        <xdr:cNvPicPr>
          <a:picLocks noChangeAspect="1" noChangeArrowheads="1"/>
        </xdr:cNvPicPr>
      </xdr:nvPicPr>
      <xdr:blipFill>
        <a:blip xmlns:r="http://schemas.openxmlformats.org/officeDocument/2006/relationships" r:embed="rId11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5691425"/>
          <a:ext cx="6762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66</xdr:row>
      <xdr:rowOff>0</xdr:rowOff>
    </xdr:from>
    <xdr:to>
      <xdr:col>3</xdr:col>
      <xdr:colOff>523875</xdr:colOff>
      <xdr:row>66</xdr:row>
      <xdr:rowOff>238125</xdr:rowOff>
    </xdr:to>
    <xdr:pic>
      <xdr:nvPicPr>
        <xdr:cNvPr id="117" name="Рисунок 116" descr="00006488"/>
        <xdr:cNvPicPr>
          <a:picLocks noChangeAspect="1" noChangeArrowheads="1"/>
        </xdr:cNvPicPr>
      </xdr:nvPicPr>
      <xdr:blipFill>
        <a:blip xmlns:r="http://schemas.openxmlformats.org/officeDocument/2006/relationships" r:embed="rId116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46281975"/>
          <a:ext cx="523875" cy="2381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J123"/>
  <sheetViews>
    <sheetView tabSelected="1" view="pageBreakPreview" topLeftCell="B109" zoomScale="70" zoomScaleNormal="70" zoomScaleSheetLayoutView="70" workbookViewId="0">
      <selection activeCell="J120" sqref="J120"/>
    </sheetView>
  </sheetViews>
  <sheetFormatPr defaultRowHeight="15.75"/>
  <cols>
    <col min="1" max="1" width="9.140625" style="1"/>
    <col min="2" max="2" width="13.7109375" style="1" customWidth="1"/>
    <col min="3" max="3" width="9.140625" style="1"/>
    <col min="4" max="4" width="13.28515625" style="1" customWidth="1"/>
    <col min="5" max="5" width="52.140625" style="1" customWidth="1"/>
    <col min="6" max="6" width="11.85546875" style="1" customWidth="1"/>
    <col min="7" max="7" width="13.42578125" style="1" customWidth="1"/>
    <col min="8" max="8" width="21.5703125" style="1" customWidth="1"/>
    <col min="9" max="9" width="15" style="1" customWidth="1"/>
    <col min="10" max="10" width="18.140625" style="1" customWidth="1"/>
    <col min="11" max="16384" width="9.140625" style="1"/>
  </cols>
  <sheetData>
    <row r="2" spans="2:10" ht="49.5" customHeight="1">
      <c r="G2" s="57" t="s">
        <v>166</v>
      </c>
      <c r="H2" s="57"/>
      <c r="I2" s="57"/>
      <c r="J2" s="57"/>
    </row>
    <row r="3" spans="2:10" ht="49.5" customHeight="1">
      <c r="D3" s="58" t="s">
        <v>167</v>
      </c>
      <c r="E3" s="58"/>
      <c r="F3" s="58"/>
      <c r="G3" s="58"/>
      <c r="H3" s="58"/>
      <c r="I3" s="8"/>
      <c r="J3" s="8"/>
    </row>
    <row r="4" spans="2:10" ht="49.5" customHeight="1">
      <c r="D4" s="58"/>
      <c r="E4" s="58"/>
      <c r="F4" s="58"/>
      <c r="G4" s="58"/>
      <c r="H4" s="58"/>
      <c r="I4" s="8"/>
      <c r="J4" s="8"/>
    </row>
    <row r="5" spans="2:10" ht="21.75" customHeight="1">
      <c r="D5" s="2"/>
      <c r="E5" s="9" t="s">
        <v>172</v>
      </c>
      <c r="F5" s="59" t="s">
        <v>233</v>
      </c>
      <c r="G5" s="59"/>
      <c r="H5" s="59"/>
      <c r="I5" s="8"/>
      <c r="J5" s="8"/>
    </row>
    <row r="7" spans="2:10" ht="177.75" customHeight="1">
      <c r="B7" s="4" t="s">
        <v>0</v>
      </c>
      <c r="C7" s="60" t="s">
        <v>1</v>
      </c>
      <c r="D7" s="61"/>
      <c r="E7" s="4" t="s">
        <v>2</v>
      </c>
      <c r="F7" s="4" t="s">
        <v>3</v>
      </c>
      <c r="G7" s="4" t="s">
        <v>168</v>
      </c>
      <c r="H7" s="4" t="s">
        <v>169</v>
      </c>
      <c r="I7" s="4" t="s">
        <v>170</v>
      </c>
      <c r="J7" s="4" t="s">
        <v>171</v>
      </c>
    </row>
    <row r="8" spans="2:10" ht="50.25" customHeight="1">
      <c r="B8" s="3" t="s">
        <v>4</v>
      </c>
      <c r="C8" s="56" t="s">
        <v>78</v>
      </c>
      <c r="D8" s="5"/>
      <c r="E8" s="3" t="s">
        <v>5</v>
      </c>
      <c r="F8" s="6"/>
      <c r="G8" s="7"/>
      <c r="H8" s="7"/>
      <c r="I8" s="7"/>
      <c r="J8" s="7"/>
    </row>
    <row r="9" spans="2:10" ht="67.5" customHeight="1">
      <c r="B9" s="3" t="s">
        <v>84</v>
      </c>
      <c r="C9" s="56"/>
      <c r="D9" s="5"/>
      <c r="E9" s="3" t="s">
        <v>83</v>
      </c>
      <c r="F9" s="6"/>
      <c r="G9" s="7"/>
      <c r="H9" s="7"/>
      <c r="I9" s="7"/>
      <c r="J9" s="7"/>
    </row>
    <row r="10" spans="2:10" ht="26.25" customHeight="1">
      <c r="B10" s="49" t="s">
        <v>7</v>
      </c>
      <c r="C10" s="56"/>
      <c r="D10" s="5"/>
      <c r="E10" s="49" t="s">
        <v>6</v>
      </c>
      <c r="F10" s="6">
        <v>2021</v>
      </c>
      <c r="G10" s="7">
        <v>0.4</v>
      </c>
      <c r="H10" s="7">
        <f>150+160+200+170+260+120+110+200+150+500+500+150+210+235+392+200</f>
        <v>3707</v>
      </c>
      <c r="I10" s="7"/>
      <c r="J10" s="7">
        <v>1938.095</v>
      </c>
    </row>
    <row r="11" spans="2:10" ht="26.25" customHeight="1">
      <c r="B11" s="49"/>
      <c r="C11" s="56"/>
      <c r="D11" s="5"/>
      <c r="E11" s="49"/>
      <c r="F11" s="6">
        <v>2021</v>
      </c>
      <c r="G11" s="7">
        <v>10</v>
      </c>
      <c r="H11" s="7">
        <f>120+450</f>
        <v>570</v>
      </c>
      <c r="I11" s="7"/>
      <c r="J11" s="7">
        <v>393.25</v>
      </c>
    </row>
    <row r="12" spans="2:10" ht="33.75" customHeight="1">
      <c r="B12" s="49" t="s">
        <v>9</v>
      </c>
      <c r="C12" s="56"/>
      <c r="D12" s="5"/>
      <c r="E12" s="49" t="s">
        <v>8</v>
      </c>
      <c r="F12" s="6">
        <v>2021</v>
      </c>
      <c r="G12" s="7">
        <v>0.4</v>
      </c>
      <c r="H12" s="7">
        <v>180</v>
      </c>
      <c r="I12" s="7"/>
      <c r="J12" s="7">
        <v>100.649</v>
      </c>
    </row>
    <row r="13" spans="2:10" ht="33.75" customHeight="1">
      <c r="B13" s="49"/>
      <c r="C13" s="56"/>
      <c r="D13" s="5"/>
      <c r="E13" s="49"/>
      <c r="F13" s="6"/>
      <c r="G13" s="7"/>
      <c r="H13" s="7"/>
      <c r="I13" s="7"/>
      <c r="J13" s="7"/>
    </row>
    <row r="14" spans="2:10" ht="65.25" customHeight="1">
      <c r="B14" s="3" t="s">
        <v>11</v>
      </c>
      <c r="C14" s="56"/>
      <c r="D14" s="5"/>
      <c r="E14" s="3" t="s">
        <v>10</v>
      </c>
      <c r="F14" s="6"/>
      <c r="G14" s="7"/>
      <c r="H14" s="7"/>
      <c r="I14" s="7"/>
      <c r="J14" s="7"/>
    </row>
    <row r="15" spans="2:10" ht="64.5" customHeight="1">
      <c r="B15" s="3" t="s">
        <v>13</v>
      </c>
      <c r="C15" s="56"/>
      <c r="D15" s="5"/>
      <c r="E15" s="3" t="s">
        <v>12</v>
      </c>
      <c r="F15" s="6"/>
      <c r="G15" s="7"/>
      <c r="H15" s="7"/>
      <c r="I15" s="7"/>
      <c r="J15" s="7"/>
    </row>
    <row r="16" spans="2:10" ht="63" customHeight="1">
      <c r="B16" s="3" t="s">
        <v>15</v>
      </c>
      <c r="C16" s="56"/>
      <c r="D16" s="5"/>
      <c r="E16" s="3" t="s">
        <v>14</v>
      </c>
      <c r="F16" s="6"/>
      <c r="G16" s="7"/>
      <c r="H16" s="7"/>
      <c r="I16" s="7"/>
      <c r="J16" s="7"/>
    </row>
    <row r="17" spans="2:10" ht="34.5" customHeight="1">
      <c r="B17" s="49" t="s">
        <v>17</v>
      </c>
      <c r="C17" s="56"/>
      <c r="D17" s="5"/>
      <c r="E17" s="49" t="s">
        <v>16</v>
      </c>
      <c r="F17" s="6"/>
      <c r="G17" s="7"/>
      <c r="H17" s="7"/>
      <c r="I17" s="7"/>
      <c r="J17" s="7"/>
    </row>
    <row r="18" spans="2:10" ht="34.5" customHeight="1">
      <c r="B18" s="49"/>
      <c r="C18" s="56"/>
      <c r="D18" s="5"/>
      <c r="E18" s="49"/>
      <c r="F18" s="6"/>
      <c r="G18" s="7"/>
      <c r="H18" s="7"/>
      <c r="I18" s="7"/>
      <c r="J18" s="7"/>
    </row>
    <row r="19" spans="2:10" ht="64.5" customHeight="1">
      <c r="B19" s="3" t="s">
        <v>85</v>
      </c>
      <c r="C19" s="56"/>
      <c r="D19" s="5"/>
      <c r="E19" s="3" t="s">
        <v>86</v>
      </c>
      <c r="F19" s="6"/>
      <c r="G19" s="7"/>
      <c r="H19" s="7"/>
      <c r="I19" s="7"/>
      <c r="J19" s="7"/>
    </row>
    <row r="20" spans="2:10" ht="35.25" customHeight="1">
      <c r="B20" s="49" t="s">
        <v>87</v>
      </c>
      <c r="C20" s="50" t="s">
        <v>79</v>
      </c>
      <c r="D20" s="5"/>
      <c r="E20" s="49" t="s">
        <v>18</v>
      </c>
      <c r="F20" s="6"/>
      <c r="G20" s="7"/>
      <c r="H20" s="7"/>
      <c r="I20" s="7"/>
      <c r="J20" s="7"/>
    </row>
    <row r="21" spans="2:10" ht="35.25" customHeight="1">
      <c r="B21" s="49"/>
      <c r="C21" s="51"/>
      <c r="D21" s="5"/>
      <c r="E21" s="49"/>
      <c r="F21" s="6"/>
      <c r="G21" s="7"/>
      <c r="H21" s="7"/>
      <c r="I21" s="7"/>
      <c r="J21" s="7"/>
    </row>
    <row r="22" spans="2:10" ht="36.75" customHeight="1">
      <c r="B22" s="49" t="s">
        <v>88</v>
      </c>
      <c r="C22" s="51"/>
      <c r="D22" s="5"/>
      <c r="E22" s="49" t="s">
        <v>19</v>
      </c>
      <c r="F22" s="6"/>
      <c r="G22" s="7"/>
      <c r="H22" s="7"/>
      <c r="I22" s="7"/>
      <c r="J22" s="7"/>
    </row>
    <row r="23" spans="2:10" ht="36.75" customHeight="1">
      <c r="B23" s="49"/>
      <c r="C23" s="51"/>
      <c r="D23" s="5"/>
      <c r="E23" s="49"/>
      <c r="F23" s="6"/>
      <c r="G23" s="7"/>
      <c r="H23" s="7"/>
      <c r="I23" s="7"/>
      <c r="J23" s="7"/>
    </row>
    <row r="24" spans="2:10" ht="62.25" customHeight="1">
      <c r="B24" s="3" t="s">
        <v>89</v>
      </c>
      <c r="C24" s="51"/>
      <c r="D24" s="5"/>
      <c r="E24" s="3" t="s">
        <v>20</v>
      </c>
      <c r="F24" s="6"/>
      <c r="G24" s="7"/>
      <c r="H24" s="7"/>
      <c r="I24" s="7"/>
      <c r="J24" s="7"/>
    </row>
    <row r="25" spans="2:10" ht="66" customHeight="1">
      <c r="B25" s="3" t="s">
        <v>90</v>
      </c>
      <c r="C25" s="51"/>
      <c r="D25" s="5"/>
      <c r="E25" s="3" t="s">
        <v>21</v>
      </c>
      <c r="F25" s="6"/>
      <c r="G25" s="7"/>
      <c r="H25" s="7"/>
      <c r="I25" s="7"/>
      <c r="J25" s="7"/>
    </row>
    <row r="26" spans="2:10" ht="67.5" customHeight="1">
      <c r="B26" s="3" t="s">
        <v>91</v>
      </c>
      <c r="C26" s="51"/>
      <c r="D26" s="5"/>
      <c r="E26" s="3" t="s">
        <v>22</v>
      </c>
      <c r="F26" s="6"/>
      <c r="G26" s="7"/>
      <c r="H26" s="7"/>
      <c r="I26" s="7"/>
      <c r="J26" s="7"/>
    </row>
    <row r="27" spans="2:10" ht="67.5" customHeight="1">
      <c r="B27" s="3" t="s">
        <v>92</v>
      </c>
      <c r="C27" s="51"/>
      <c r="D27" s="5"/>
      <c r="E27" s="3" t="s">
        <v>23</v>
      </c>
      <c r="F27" s="6"/>
      <c r="G27" s="7"/>
      <c r="H27" s="7"/>
      <c r="I27" s="7"/>
      <c r="J27" s="7"/>
    </row>
    <row r="28" spans="2:10" ht="68.25" customHeight="1">
      <c r="B28" s="3" t="s">
        <v>93</v>
      </c>
      <c r="C28" s="51"/>
      <c r="D28" s="5"/>
      <c r="E28" s="3" t="s">
        <v>24</v>
      </c>
      <c r="F28" s="6"/>
      <c r="G28" s="7"/>
      <c r="H28" s="7"/>
      <c r="I28" s="7"/>
      <c r="J28" s="7"/>
    </row>
    <row r="29" spans="2:10" ht="68.25" customHeight="1">
      <c r="B29" s="3" t="s">
        <v>94</v>
      </c>
      <c r="C29" s="51"/>
      <c r="D29" s="5"/>
      <c r="E29" s="3" t="s">
        <v>25</v>
      </c>
      <c r="F29" s="6"/>
      <c r="G29" s="7"/>
      <c r="H29" s="7"/>
      <c r="I29" s="7"/>
      <c r="J29" s="7"/>
    </row>
    <row r="30" spans="2:10" ht="72" customHeight="1">
      <c r="B30" s="3" t="s">
        <v>95</v>
      </c>
      <c r="C30" s="51"/>
      <c r="D30" s="5"/>
      <c r="E30" s="3" t="s">
        <v>26</v>
      </c>
      <c r="F30" s="6"/>
      <c r="G30" s="7"/>
      <c r="H30" s="7"/>
      <c r="I30" s="7"/>
      <c r="J30" s="7"/>
    </row>
    <row r="31" spans="2:10" ht="69" customHeight="1">
      <c r="B31" s="3" t="s">
        <v>96</v>
      </c>
      <c r="C31" s="51"/>
      <c r="D31" s="5"/>
      <c r="E31" s="3" t="s">
        <v>27</v>
      </c>
      <c r="F31" s="6"/>
      <c r="G31" s="7"/>
      <c r="H31" s="7"/>
      <c r="I31" s="7"/>
      <c r="J31" s="7"/>
    </row>
    <row r="32" spans="2:10" ht="65.25" customHeight="1">
      <c r="B32" s="3" t="s">
        <v>97</v>
      </c>
      <c r="C32" s="51"/>
      <c r="D32" s="5"/>
      <c r="E32" s="3" t="s">
        <v>28</v>
      </c>
      <c r="F32" s="6"/>
      <c r="G32" s="7"/>
      <c r="H32" s="7"/>
      <c r="I32" s="7"/>
      <c r="J32" s="7"/>
    </row>
    <row r="33" spans="2:10" ht="65.25" customHeight="1">
      <c r="B33" s="3" t="s">
        <v>124</v>
      </c>
      <c r="C33" s="51"/>
      <c r="D33" s="5"/>
      <c r="E33" s="3" t="s">
        <v>123</v>
      </c>
      <c r="F33" s="6"/>
      <c r="G33" s="7"/>
      <c r="H33" s="7"/>
      <c r="I33" s="7"/>
      <c r="J33" s="7"/>
    </row>
    <row r="34" spans="2:10" ht="35.25" customHeight="1">
      <c r="B34" s="49" t="s">
        <v>98</v>
      </c>
      <c r="C34" s="51"/>
      <c r="D34" s="5"/>
      <c r="E34" s="49" t="s">
        <v>29</v>
      </c>
      <c r="F34" s="6"/>
      <c r="G34" s="7"/>
      <c r="H34" s="7"/>
      <c r="I34" s="7"/>
      <c r="J34" s="7"/>
    </row>
    <row r="35" spans="2:10" ht="35.25" customHeight="1">
      <c r="B35" s="49"/>
      <c r="C35" s="51"/>
      <c r="D35" s="5"/>
      <c r="E35" s="49"/>
      <c r="F35" s="6"/>
      <c r="G35" s="7"/>
      <c r="H35" s="7"/>
      <c r="I35" s="7"/>
      <c r="J35" s="7"/>
    </row>
    <row r="36" spans="2:10" ht="37.5" customHeight="1">
      <c r="B36" s="49" t="s">
        <v>99</v>
      </c>
      <c r="C36" s="51"/>
      <c r="D36" s="5"/>
      <c r="E36" s="49" t="s">
        <v>30</v>
      </c>
      <c r="F36" s="6"/>
      <c r="G36" s="7"/>
      <c r="H36" s="7"/>
      <c r="I36" s="7"/>
      <c r="J36" s="7"/>
    </row>
    <row r="37" spans="2:10" ht="37.5" customHeight="1">
      <c r="B37" s="49"/>
      <c r="C37" s="51"/>
      <c r="D37" s="5"/>
      <c r="E37" s="49"/>
      <c r="F37" s="6"/>
      <c r="G37" s="7"/>
      <c r="H37" s="7"/>
      <c r="I37" s="7"/>
      <c r="J37" s="7"/>
    </row>
    <row r="38" spans="2:10" ht="32.25" customHeight="1">
      <c r="B38" s="49" t="s">
        <v>100</v>
      </c>
      <c r="C38" s="51"/>
      <c r="D38" s="5"/>
      <c r="E38" s="49" t="s">
        <v>31</v>
      </c>
      <c r="F38" s="6"/>
      <c r="G38" s="7"/>
      <c r="H38" s="7"/>
      <c r="I38" s="7"/>
      <c r="J38" s="7"/>
    </row>
    <row r="39" spans="2:10" ht="32.25" customHeight="1">
      <c r="B39" s="49"/>
      <c r="C39" s="51"/>
      <c r="D39" s="5"/>
      <c r="E39" s="49"/>
      <c r="F39" s="6"/>
      <c r="G39" s="7"/>
      <c r="H39" s="7"/>
      <c r="I39" s="7"/>
      <c r="J39" s="7"/>
    </row>
    <row r="40" spans="2:10" ht="33" customHeight="1">
      <c r="B40" s="49" t="s">
        <v>101</v>
      </c>
      <c r="C40" s="51"/>
      <c r="D40" s="5"/>
      <c r="E40" s="49" t="s">
        <v>32</v>
      </c>
      <c r="F40" s="6"/>
      <c r="G40" s="7"/>
      <c r="H40" s="7"/>
      <c r="I40" s="7"/>
      <c r="J40" s="7"/>
    </row>
    <row r="41" spans="2:10" ht="33" customHeight="1">
      <c r="B41" s="49"/>
      <c r="C41" s="51"/>
      <c r="D41" s="5"/>
      <c r="E41" s="49"/>
      <c r="F41" s="6"/>
      <c r="G41" s="7"/>
      <c r="H41" s="7"/>
      <c r="I41" s="7"/>
      <c r="J41" s="7"/>
    </row>
    <row r="42" spans="2:10" ht="31.5" customHeight="1">
      <c r="B42" s="49" t="s">
        <v>102</v>
      </c>
      <c r="C42" s="51"/>
      <c r="D42" s="5"/>
      <c r="E42" s="49" t="s">
        <v>33</v>
      </c>
      <c r="F42" s="6"/>
      <c r="G42" s="7"/>
      <c r="H42" s="7"/>
      <c r="I42" s="7"/>
      <c r="J42" s="7"/>
    </row>
    <row r="43" spans="2:10" ht="31.5" customHeight="1">
      <c r="B43" s="49"/>
      <c r="C43" s="51"/>
      <c r="D43" s="5"/>
      <c r="E43" s="49"/>
      <c r="F43" s="6">
        <v>2021</v>
      </c>
      <c r="G43" s="7">
        <v>10</v>
      </c>
      <c r="H43" s="7">
        <v>50</v>
      </c>
      <c r="I43" s="7"/>
      <c r="J43" s="7">
        <v>121.512</v>
      </c>
    </row>
    <row r="44" spans="2:10" ht="31.5" customHeight="1">
      <c r="B44" s="49" t="s">
        <v>103</v>
      </c>
      <c r="C44" s="51"/>
      <c r="D44" s="5"/>
      <c r="E44" s="49" t="s">
        <v>34</v>
      </c>
      <c r="F44" s="6"/>
      <c r="G44" s="7"/>
      <c r="H44" s="7"/>
      <c r="I44" s="7"/>
      <c r="J44" s="7"/>
    </row>
    <row r="45" spans="2:10" ht="31.5" customHeight="1">
      <c r="B45" s="49"/>
      <c r="C45" s="51"/>
      <c r="D45" s="5"/>
      <c r="E45" s="49"/>
      <c r="F45" s="6"/>
      <c r="G45" s="7"/>
      <c r="H45" s="7"/>
      <c r="I45" s="7"/>
      <c r="J45" s="7"/>
    </row>
    <row r="46" spans="2:10" ht="66" customHeight="1">
      <c r="B46" s="3" t="s">
        <v>104</v>
      </c>
      <c r="C46" s="51"/>
      <c r="D46" s="5"/>
      <c r="E46" s="3" t="s">
        <v>35</v>
      </c>
      <c r="F46" s="6"/>
      <c r="G46" s="7"/>
      <c r="H46" s="7"/>
      <c r="I46" s="7"/>
      <c r="J46" s="7"/>
    </row>
    <row r="47" spans="2:10" ht="33.75" customHeight="1">
      <c r="B47" s="49" t="s">
        <v>105</v>
      </c>
      <c r="C47" s="51"/>
      <c r="D47" s="5"/>
      <c r="E47" s="49" t="s">
        <v>36</v>
      </c>
      <c r="F47" s="6"/>
      <c r="G47" s="7"/>
      <c r="H47" s="7"/>
      <c r="I47" s="7"/>
      <c r="J47" s="7"/>
    </row>
    <row r="48" spans="2:10" ht="33.75" customHeight="1">
      <c r="B48" s="49"/>
      <c r="C48" s="51"/>
      <c r="D48" s="5"/>
      <c r="E48" s="49"/>
      <c r="F48" s="6"/>
      <c r="G48" s="7"/>
      <c r="H48" s="7"/>
      <c r="I48" s="7"/>
      <c r="J48" s="7"/>
    </row>
    <row r="49" spans="2:10" ht="35.25" customHeight="1">
      <c r="B49" s="49" t="s">
        <v>106</v>
      </c>
      <c r="C49" s="51"/>
      <c r="D49" s="5"/>
      <c r="E49" s="49" t="s">
        <v>37</v>
      </c>
      <c r="F49" s="6"/>
      <c r="G49" s="7"/>
      <c r="H49" s="7"/>
      <c r="I49" s="7"/>
      <c r="J49" s="7"/>
    </row>
    <row r="50" spans="2:10" ht="35.25" customHeight="1">
      <c r="B50" s="49"/>
      <c r="C50" s="51"/>
      <c r="D50" s="5"/>
      <c r="E50" s="49"/>
      <c r="F50" s="6"/>
      <c r="G50" s="7"/>
      <c r="H50" s="7"/>
      <c r="I50" s="7"/>
      <c r="J50" s="7"/>
    </row>
    <row r="51" spans="2:10" ht="68.25" customHeight="1">
      <c r="B51" s="3" t="s">
        <v>107</v>
      </c>
      <c r="C51" s="51"/>
      <c r="D51" s="5"/>
      <c r="E51" s="3" t="s">
        <v>38</v>
      </c>
      <c r="F51" s="6"/>
      <c r="G51" s="7"/>
      <c r="H51" s="7"/>
      <c r="I51" s="7"/>
      <c r="J51" s="7"/>
    </row>
    <row r="52" spans="2:10" ht="63" customHeight="1">
      <c r="B52" s="3" t="s">
        <v>108</v>
      </c>
      <c r="C52" s="51"/>
      <c r="D52" s="5"/>
      <c r="E52" s="3" t="s">
        <v>39</v>
      </c>
      <c r="F52" s="6"/>
      <c r="G52" s="7"/>
      <c r="H52" s="7"/>
      <c r="I52" s="7"/>
      <c r="J52" s="7"/>
    </row>
    <row r="53" spans="2:10" ht="63" customHeight="1">
      <c r="B53" s="3" t="s">
        <v>109</v>
      </c>
      <c r="C53" s="51"/>
      <c r="D53" s="5"/>
      <c r="E53" s="3" t="s">
        <v>40</v>
      </c>
      <c r="F53" s="6"/>
      <c r="G53" s="7"/>
      <c r="H53" s="7"/>
      <c r="I53" s="7"/>
      <c r="J53" s="7"/>
    </row>
    <row r="54" spans="2:10" ht="63" customHeight="1">
      <c r="B54" s="3" t="s">
        <v>110</v>
      </c>
      <c r="C54" s="51"/>
      <c r="D54" s="5"/>
      <c r="E54" s="3" t="s">
        <v>41</v>
      </c>
      <c r="F54" s="6"/>
      <c r="G54" s="7"/>
      <c r="H54" s="7"/>
      <c r="I54" s="7"/>
      <c r="J54" s="7"/>
    </row>
    <row r="55" spans="2:10" ht="98.25" customHeight="1">
      <c r="B55" s="3" t="s">
        <v>111</v>
      </c>
      <c r="C55" s="51"/>
      <c r="D55" s="5"/>
      <c r="E55" s="3" t="s">
        <v>42</v>
      </c>
      <c r="F55" s="6"/>
      <c r="G55" s="7"/>
      <c r="H55" s="7"/>
      <c r="I55" s="7"/>
      <c r="J55" s="7"/>
    </row>
    <row r="56" spans="2:10" ht="98.25" customHeight="1">
      <c r="B56" s="3" t="s">
        <v>112</v>
      </c>
      <c r="C56" s="51"/>
      <c r="D56" s="5"/>
      <c r="E56" s="3" t="s">
        <v>43</v>
      </c>
      <c r="F56" s="6"/>
      <c r="G56" s="7"/>
      <c r="H56" s="7"/>
      <c r="I56" s="7"/>
      <c r="J56" s="7"/>
    </row>
    <row r="57" spans="2:10" ht="98.25" customHeight="1">
      <c r="B57" s="3" t="s">
        <v>113</v>
      </c>
      <c r="C57" s="51"/>
      <c r="D57" s="5"/>
      <c r="E57" s="3" t="s">
        <v>44</v>
      </c>
      <c r="F57" s="6"/>
      <c r="G57" s="7"/>
      <c r="H57" s="7"/>
      <c r="I57" s="7"/>
      <c r="J57" s="7"/>
    </row>
    <row r="58" spans="2:10" ht="98.25" customHeight="1">
      <c r="B58" s="3" t="s">
        <v>114</v>
      </c>
      <c r="C58" s="51"/>
      <c r="D58" s="5"/>
      <c r="E58" s="3" t="s">
        <v>45</v>
      </c>
      <c r="F58" s="6"/>
      <c r="G58" s="7"/>
      <c r="H58" s="7"/>
      <c r="I58" s="7"/>
      <c r="J58" s="7"/>
    </row>
    <row r="59" spans="2:10" ht="98.25" customHeight="1">
      <c r="B59" s="3" t="s">
        <v>115</v>
      </c>
      <c r="C59" s="51"/>
      <c r="D59" s="5"/>
      <c r="E59" s="3" t="s">
        <v>46</v>
      </c>
      <c r="F59" s="6"/>
      <c r="G59" s="7"/>
      <c r="H59" s="7"/>
      <c r="I59" s="7"/>
      <c r="J59" s="7"/>
    </row>
    <row r="60" spans="2:10" ht="98.25" customHeight="1">
      <c r="B60" s="3" t="s">
        <v>116</v>
      </c>
      <c r="C60" s="51"/>
      <c r="D60" s="5"/>
      <c r="E60" s="3" t="s">
        <v>47</v>
      </c>
      <c r="F60" s="6"/>
      <c r="G60" s="7"/>
      <c r="H60" s="7"/>
      <c r="I60" s="7"/>
      <c r="J60" s="7"/>
    </row>
    <row r="61" spans="2:10" ht="98.25" customHeight="1">
      <c r="B61" s="3" t="s">
        <v>117</v>
      </c>
      <c r="C61" s="51"/>
      <c r="D61" s="5"/>
      <c r="E61" s="3" t="s">
        <v>48</v>
      </c>
      <c r="F61" s="6"/>
      <c r="G61" s="7"/>
      <c r="H61" s="7"/>
      <c r="I61" s="7"/>
      <c r="J61" s="7"/>
    </row>
    <row r="62" spans="2:10" ht="98.25" customHeight="1">
      <c r="B62" s="3" t="s">
        <v>118</v>
      </c>
      <c r="C62" s="51"/>
      <c r="D62" s="5"/>
      <c r="E62" s="3" t="s">
        <v>49</v>
      </c>
      <c r="F62" s="6"/>
      <c r="G62" s="7"/>
      <c r="H62" s="7"/>
      <c r="I62" s="7"/>
      <c r="J62" s="7"/>
    </row>
    <row r="63" spans="2:10" ht="98.25" customHeight="1">
      <c r="B63" s="3" t="s">
        <v>119</v>
      </c>
      <c r="C63" s="51"/>
      <c r="D63" s="5"/>
      <c r="E63" s="3" t="s">
        <v>80</v>
      </c>
      <c r="F63" s="6"/>
      <c r="G63" s="7"/>
      <c r="H63" s="7"/>
      <c r="I63" s="7"/>
      <c r="J63" s="7"/>
    </row>
    <row r="64" spans="2:10" ht="45.75" customHeight="1">
      <c r="B64" s="49" t="s">
        <v>120</v>
      </c>
      <c r="C64" s="51"/>
      <c r="D64" s="5"/>
      <c r="E64" s="49" t="s">
        <v>50</v>
      </c>
      <c r="F64" s="6"/>
      <c r="G64" s="7"/>
      <c r="H64" s="7"/>
      <c r="I64" s="7"/>
      <c r="J64" s="7"/>
    </row>
    <row r="65" spans="2:10" ht="45.75" customHeight="1">
      <c r="B65" s="49"/>
      <c r="C65" s="51"/>
      <c r="D65" s="5"/>
      <c r="E65" s="49"/>
      <c r="F65" s="6"/>
      <c r="G65" s="7"/>
      <c r="H65" s="7"/>
      <c r="I65" s="7"/>
      <c r="J65" s="7"/>
    </row>
    <row r="66" spans="2:10" ht="46.5" customHeight="1">
      <c r="B66" s="49" t="s">
        <v>232</v>
      </c>
      <c r="C66" s="51"/>
      <c r="D66" s="5"/>
      <c r="E66" s="49" t="s">
        <v>51</v>
      </c>
      <c r="F66" s="6"/>
      <c r="G66" s="7"/>
      <c r="H66" s="7"/>
      <c r="I66" s="7"/>
      <c r="J66" s="7"/>
    </row>
    <row r="67" spans="2:10" ht="46.5" customHeight="1">
      <c r="B67" s="49"/>
      <c r="C67" s="51"/>
      <c r="D67" s="5"/>
      <c r="E67" s="49"/>
      <c r="F67" s="6"/>
      <c r="G67" s="7"/>
      <c r="H67" s="7"/>
      <c r="I67" s="7"/>
      <c r="J67" s="7"/>
    </row>
    <row r="68" spans="2:10" ht="54.75" customHeight="1">
      <c r="B68" s="49" t="s">
        <v>121</v>
      </c>
      <c r="C68" s="51"/>
      <c r="D68" s="5"/>
      <c r="E68" s="49" t="s">
        <v>52</v>
      </c>
      <c r="F68" s="6"/>
      <c r="G68" s="7"/>
      <c r="H68" s="7"/>
      <c r="I68" s="7"/>
      <c r="J68" s="7"/>
    </row>
    <row r="69" spans="2:10" ht="54.75" customHeight="1">
      <c r="B69" s="49"/>
      <c r="C69" s="51"/>
      <c r="D69" s="5"/>
      <c r="E69" s="49"/>
      <c r="F69" s="6"/>
      <c r="G69" s="7"/>
      <c r="H69" s="7"/>
      <c r="I69" s="7"/>
      <c r="J69" s="7"/>
    </row>
    <row r="70" spans="2:10" ht="49.5" customHeight="1">
      <c r="B70" s="49" t="s">
        <v>122</v>
      </c>
      <c r="C70" s="51"/>
      <c r="D70" s="5"/>
      <c r="E70" s="49" t="s">
        <v>53</v>
      </c>
      <c r="F70" s="6"/>
      <c r="G70" s="7"/>
      <c r="H70" s="7"/>
      <c r="I70" s="7"/>
      <c r="J70" s="7"/>
    </row>
    <row r="71" spans="2:10" ht="49.5" customHeight="1">
      <c r="B71" s="49"/>
      <c r="C71" s="52"/>
      <c r="D71" s="5"/>
      <c r="E71" s="49"/>
      <c r="F71" s="6"/>
      <c r="G71" s="7"/>
      <c r="H71" s="7"/>
      <c r="I71" s="7"/>
      <c r="J71" s="7"/>
    </row>
    <row r="72" spans="2:10" ht="27" customHeight="1">
      <c r="B72" s="49" t="s">
        <v>125</v>
      </c>
      <c r="C72" s="56" t="s">
        <v>81</v>
      </c>
      <c r="D72" s="5"/>
      <c r="E72" s="49" t="s">
        <v>54</v>
      </c>
      <c r="F72" s="6"/>
      <c r="G72" s="7"/>
      <c r="H72" s="7"/>
      <c r="I72" s="7"/>
      <c r="J72" s="7"/>
    </row>
    <row r="73" spans="2:10" ht="27" customHeight="1">
      <c r="B73" s="49"/>
      <c r="C73" s="56"/>
      <c r="D73" s="5"/>
      <c r="E73" s="49"/>
      <c r="F73" s="6"/>
      <c r="G73" s="7"/>
      <c r="H73" s="7"/>
      <c r="I73" s="7"/>
      <c r="J73" s="7"/>
    </row>
    <row r="74" spans="2:10" ht="31.5">
      <c r="B74" s="3" t="s">
        <v>126</v>
      </c>
      <c r="C74" s="56"/>
      <c r="D74" s="5"/>
      <c r="E74" s="3" t="s">
        <v>55</v>
      </c>
      <c r="F74" s="6"/>
      <c r="G74" s="7"/>
      <c r="H74" s="7"/>
      <c r="I74" s="7"/>
      <c r="J74" s="7"/>
    </row>
    <row r="75" spans="2:10" ht="78.75">
      <c r="B75" s="3" t="s">
        <v>127</v>
      </c>
      <c r="C75" s="56"/>
      <c r="D75" s="5"/>
      <c r="E75" s="3" t="s">
        <v>56</v>
      </c>
      <c r="F75" s="6"/>
      <c r="G75" s="7"/>
      <c r="H75" s="7"/>
      <c r="I75" s="7"/>
      <c r="J75" s="7"/>
    </row>
    <row r="76" spans="2:10" ht="63">
      <c r="B76" s="3" t="s">
        <v>128</v>
      </c>
      <c r="C76" s="56"/>
      <c r="D76" s="5"/>
      <c r="E76" s="3" t="s">
        <v>57</v>
      </c>
      <c r="F76" s="6"/>
      <c r="G76" s="7"/>
      <c r="H76" s="7"/>
      <c r="I76" s="7"/>
      <c r="J76" s="7"/>
    </row>
    <row r="77" spans="2:10" ht="47.25">
      <c r="B77" s="3" t="s">
        <v>129</v>
      </c>
      <c r="C77" s="56"/>
      <c r="D77" s="5"/>
      <c r="E77" s="3" t="s">
        <v>58</v>
      </c>
      <c r="F77" s="6"/>
      <c r="G77" s="7"/>
      <c r="H77" s="7"/>
      <c r="I77" s="7"/>
      <c r="J77" s="7"/>
    </row>
    <row r="78" spans="2:10" ht="47.25">
      <c r="B78" s="3" t="s">
        <v>130</v>
      </c>
      <c r="C78" s="56"/>
      <c r="D78" s="5"/>
      <c r="E78" s="3" t="s">
        <v>59</v>
      </c>
      <c r="F78" s="6"/>
      <c r="G78" s="7"/>
      <c r="H78" s="7"/>
      <c r="I78" s="7"/>
      <c r="J78" s="7"/>
    </row>
    <row r="79" spans="2:10" ht="23.25" customHeight="1">
      <c r="B79" s="49" t="s">
        <v>131</v>
      </c>
      <c r="C79" s="56" t="s">
        <v>82</v>
      </c>
      <c r="D79" s="5"/>
      <c r="E79" s="49" t="s">
        <v>60</v>
      </c>
      <c r="F79" s="6"/>
      <c r="G79" s="7"/>
      <c r="H79" s="7"/>
      <c r="I79" s="7"/>
      <c r="J79" s="7"/>
    </row>
    <row r="80" spans="2:10" ht="23.25" customHeight="1">
      <c r="B80" s="49"/>
      <c r="C80" s="56"/>
      <c r="D80" s="5"/>
      <c r="E80" s="49"/>
      <c r="F80" s="6"/>
      <c r="G80" s="7"/>
      <c r="H80" s="7"/>
      <c r="I80" s="7"/>
      <c r="J80" s="7"/>
    </row>
    <row r="81" spans="2:10" ht="29.25" customHeight="1">
      <c r="B81" s="49" t="s">
        <v>145</v>
      </c>
      <c r="C81" s="56"/>
      <c r="D81" s="5"/>
      <c r="E81" s="49" t="s">
        <v>61</v>
      </c>
      <c r="F81" s="6"/>
      <c r="G81" s="7"/>
      <c r="H81" s="7"/>
      <c r="I81" s="7"/>
      <c r="J81" s="7"/>
    </row>
    <row r="82" spans="2:10" ht="29.25" customHeight="1">
      <c r="B82" s="49"/>
      <c r="C82" s="56"/>
      <c r="D82" s="5"/>
      <c r="E82" s="49"/>
      <c r="F82" s="6"/>
      <c r="G82" s="7"/>
      <c r="H82" s="7"/>
      <c r="I82" s="7"/>
      <c r="J82" s="7"/>
    </row>
    <row r="83" spans="2:10" ht="26.25" customHeight="1">
      <c r="B83" s="49" t="s">
        <v>146</v>
      </c>
      <c r="C83" s="56"/>
      <c r="D83" s="5"/>
      <c r="E83" s="49" t="s">
        <v>62</v>
      </c>
      <c r="F83" s="6"/>
      <c r="G83" s="7"/>
      <c r="H83" s="7"/>
      <c r="I83" s="7"/>
      <c r="J83" s="7"/>
    </row>
    <row r="84" spans="2:10" ht="26.25" customHeight="1">
      <c r="B84" s="49"/>
      <c r="C84" s="56"/>
      <c r="D84" s="5"/>
      <c r="E84" s="49"/>
      <c r="F84" s="6"/>
      <c r="G84" s="7"/>
      <c r="H84" s="7"/>
      <c r="I84" s="7"/>
      <c r="J84" s="7"/>
    </row>
    <row r="85" spans="2:10" ht="28.5" customHeight="1">
      <c r="B85" s="49" t="s">
        <v>147</v>
      </c>
      <c r="C85" s="56"/>
      <c r="D85" s="5"/>
      <c r="E85" s="49" t="s">
        <v>63</v>
      </c>
      <c r="F85" s="6"/>
      <c r="G85" s="7"/>
      <c r="H85" s="7"/>
      <c r="I85" s="7"/>
      <c r="J85" s="7"/>
    </row>
    <row r="86" spans="2:10" ht="28.5" customHeight="1">
      <c r="B86" s="49"/>
      <c r="C86" s="56"/>
      <c r="D86" s="5"/>
      <c r="E86" s="49"/>
      <c r="F86" s="6"/>
      <c r="G86" s="7"/>
      <c r="H86" s="7"/>
      <c r="I86" s="7"/>
      <c r="J86" s="7"/>
    </row>
    <row r="87" spans="2:10" ht="28.5" customHeight="1">
      <c r="B87" s="49" t="s">
        <v>148</v>
      </c>
      <c r="C87" s="56"/>
      <c r="D87" s="5"/>
      <c r="E87" s="49" t="s">
        <v>64</v>
      </c>
      <c r="F87" s="6"/>
      <c r="G87" s="7"/>
      <c r="H87" s="7"/>
      <c r="I87" s="7"/>
      <c r="J87" s="7"/>
    </row>
    <row r="88" spans="2:10" ht="28.5" customHeight="1">
      <c r="B88" s="49"/>
      <c r="C88" s="56"/>
      <c r="D88" s="5"/>
      <c r="E88" s="49"/>
      <c r="F88" s="6"/>
      <c r="G88" s="7"/>
      <c r="H88" s="7"/>
      <c r="I88" s="7"/>
      <c r="J88" s="7"/>
    </row>
    <row r="89" spans="2:10" ht="26.25" customHeight="1">
      <c r="B89" s="49" t="s">
        <v>149</v>
      </c>
      <c r="C89" s="56"/>
      <c r="D89" s="5"/>
      <c r="E89" s="49" t="s">
        <v>65</v>
      </c>
      <c r="F89" s="6">
        <v>2021</v>
      </c>
      <c r="G89" s="7">
        <v>0.4</v>
      </c>
      <c r="H89" s="7"/>
      <c r="I89" s="28">
        <v>470</v>
      </c>
      <c r="J89" s="7">
        <v>1263.3969999999999</v>
      </c>
    </row>
    <row r="90" spans="2:10" ht="26.25" customHeight="1">
      <c r="B90" s="49"/>
      <c r="C90" s="56"/>
      <c r="D90" s="5"/>
      <c r="E90" s="49"/>
      <c r="F90" s="6"/>
      <c r="G90" s="7"/>
      <c r="H90" s="7"/>
      <c r="I90" s="7"/>
      <c r="J90" s="7"/>
    </row>
    <row r="91" spans="2:10" ht="24.75" customHeight="1">
      <c r="B91" s="49" t="s">
        <v>150</v>
      </c>
      <c r="C91" s="56"/>
      <c r="D91" s="5"/>
      <c r="E91" s="49" t="s">
        <v>66</v>
      </c>
      <c r="F91" s="6"/>
      <c r="G91" s="7"/>
      <c r="H91" s="7"/>
      <c r="I91" s="7"/>
      <c r="J91" s="7"/>
    </row>
    <row r="92" spans="2:10" ht="24.75" customHeight="1">
      <c r="B92" s="49"/>
      <c r="C92" s="56"/>
      <c r="D92" s="5"/>
      <c r="E92" s="49"/>
      <c r="F92" s="6"/>
      <c r="G92" s="7"/>
      <c r="H92" s="7"/>
      <c r="I92" s="7"/>
      <c r="J92" s="7"/>
    </row>
    <row r="93" spans="2:10" ht="29.25" customHeight="1">
      <c r="B93" s="49" t="s">
        <v>151</v>
      </c>
      <c r="C93" s="56"/>
      <c r="D93" s="5"/>
      <c r="E93" s="49" t="s">
        <v>67</v>
      </c>
      <c r="F93" s="6">
        <v>2021</v>
      </c>
      <c r="G93" s="7">
        <v>0.4</v>
      </c>
      <c r="H93" s="7"/>
      <c r="I93" s="28">
        <v>376</v>
      </c>
      <c r="J93" s="7">
        <v>710.97299999999996</v>
      </c>
    </row>
    <row r="94" spans="2:10" ht="29.25" customHeight="1">
      <c r="B94" s="49"/>
      <c r="C94" s="56"/>
      <c r="D94" s="5"/>
      <c r="E94" s="49"/>
      <c r="F94" s="6"/>
      <c r="G94" s="7"/>
      <c r="H94" s="7"/>
      <c r="I94" s="7"/>
      <c r="J94" s="7"/>
    </row>
    <row r="95" spans="2:10" ht="29.25" customHeight="1">
      <c r="B95" s="49" t="s">
        <v>152</v>
      </c>
      <c r="C95" s="56"/>
      <c r="D95" s="5"/>
      <c r="E95" s="49" t="s">
        <v>136</v>
      </c>
      <c r="F95" s="6"/>
      <c r="G95" s="7"/>
      <c r="H95" s="7"/>
      <c r="I95" s="7"/>
      <c r="J95" s="7"/>
    </row>
    <row r="96" spans="2:10" ht="29.25" customHeight="1">
      <c r="B96" s="49"/>
      <c r="C96" s="56"/>
      <c r="D96" s="5"/>
      <c r="E96" s="49"/>
      <c r="F96" s="6"/>
      <c r="G96" s="7"/>
      <c r="H96" s="7"/>
      <c r="I96" s="7"/>
      <c r="J96" s="7"/>
    </row>
    <row r="97" spans="2:10" ht="29.25" customHeight="1">
      <c r="B97" s="49" t="s">
        <v>153</v>
      </c>
      <c r="C97" s="56"/>
      <c r="D97" s="5"/>
      <c r="E97" s="49" t="s">
        <v>137</v>
      </c>
      <c r="F97" s="6"/>
      <c r="G97" s="7"/>
      <c r="H97" s="7"/>
      <c r="I97" s="7"/>
      <c r="J97" s="7"/>
    </row>
    <row r="98" spans="2:10" ht="29.25" customHeight="1">
      <c r="B98" s="49"/>
      <c r="C98" s="56"/>
      <c r="D98" s="5"/>
      <c r="E98" s="49"/>
      <c r="F98" s="6"/>
      <c r="G98" s="7"/>
      <c r="H98" s="7"/>
      <c r="I98" s="7"/>
      <c r="J98" s="7"/>
    </row>
    <row r="99" spans="2:10" ht="29.25" customHeight="1">
      <c r="B99" s="49" t="s">
        <v>133</v>
      </c>
      <c r="C99" s="56"/>
      <c r="D99" s="5"/>
      <c r="E99" s="49" t="s">
        <v>132</v>
      </c>
      <c r="F99" s="6"/>
      <c r="G99" s="7"/>
      <c r="H99" s="7"/>
      <c r="I99" s="7"/>
      <c r="J99" s="7"/>
    </row>
    <row r="100" spans="2:10" ht="29.25" customHeight="1">
      <c r="B100" s="49"/>
      <c r="C100" s="56"/>
      <c r="D100" s="5"/>
      <c r="E100" s="49"/>
      <c r="F100" s="6"/>
      <c r="G100" s="7"/>
      <c r="H100" s="7"/>
      <c r="I100" s="7"/>
      <c r="J100" s="7"/>
    </row>
    <row r="101" spans="2:10" ht="29.25" customHeight="1">
      <c r="B101" s="49" t="s">
        <v>135</v>
      </c>
      <c r="C101" s="56"/>
      <c r="D101" s="5"/>
      <c r="E101" s="49" t="s">
        <v>134</v>
      </c>
      <c r="F101" s="6"/>
      <c r="G101" s="7"/>
      <c r="H101" s="7"/>
      <c r="I101" s="7"/>
      <c r="J101" s="7"/>
    </row>
    <row r="102" spans="2:10" ht="29.25" customHeight="1">
      <c r="B102" s="49"/>
      <c r="C102" s="56"/>
      <c r="D102" s="5"/>
      <c r="E102" s="49"/>
      <c r="F102" s="6"/>
      <c r="G102" s="7"/>
      <c r="H102" s="7"/>
      <c r="I102" s="7"/>
      <c r="J102" s="7"/>
    </row>
    <row r="103" spans="2:10" ht="29.25" customHeight="1">
      <c r="B103" s="49" t="s">
        <v>154</v>
      </c>
      <c r="C103" s="56"/>
      <c r="D103" s="5"/>
      <c r="E103" s="49" t="s">
        <v>68</v>
      </c>
      <c r="F103" s="6"/>
      <c r="G103" s="7"/>
      <c r="H103" s="7"/>
      <c r="I103" s="7"/>
      <c r="J103" s="7"/>
    </row>
    <row r="104" spans="2:10" ht="29.25" customHeight="1">
      <c r="B104" s="49"/>
      <c r="C104" s="56"/>
      <c r="D104" s="5"/>
      <c r="E104" s="49"/>
      <c r="F104" s="6"/>
      <c r="G104" s="7"/>
      <c r="H104" s="7"/>
      <c r="I104" s="7"/>
      <c r="J104" s="7"/>
    </row>
    <row r="105" spans="2:10" ht="47.25">
      <c r="B105" s="3" t="s">
        <v>155</v>
      </c>
      <c r="C105" s="56"/>
      <c r="D105" s="5"/>
      <c r="E105" s="3" t="s">
        <v>69</v>
      </c>
      <c r="F105" s="6"/>
      <c r="G105" s="7"/>
      <c r="H105" s="7"/>
      <c r="I105" s="7"/>
      <c r="J105" s="7"/>
    </row>
    <row r="106" spans="2:10" ht="47.25">
      <c r="B106" s="3" t="s">
        <v>156</v>
      </c>
      <c r="C106" s="56"/>
      <c r="D106" s="5"/>
      <c r="E106" s="3" t="s">
        <v>70</v>
      </c>
      <c r="F106" s="6"/>
      <c r="G106" s="7"/>
      <c r="H106" s="7"/>
      <c r="I106" s="7"/>
      <c r="J106" s="7"/>
    </row>
    <row r="107" spans="2:10" ht="26.25" customHeight="1">
      <c r="B107" s="49" t="s">
        <v>141</v>
      </c>
      <c r="C107" s="56"/>
      <c r="D107" s="5"/>
      <c r="E107" s="49" t="s">
        <v>142</v>
      </c>
      <c r="F107" s="6"/>
      <c r="G107" s="7"/>
      <c r="H107" s="7"/>
      <c r="I107" s="7"/>
      <c r="J107" s="7"/>
    </row>
    <row r="108" spans="2:10" ht="26.25" customHeight="1">
      <c r="B108" s="49"/>
      <c r="C108" s="56"/>
      <c r="D108" s="5"/>
      <c r="E108" s="49"/>
      <c r="F108" s="6"/>
      <c r="G108" s="7"/>
      <c r="H108" s="7"/>
      <c r="I108" s="7"/>
      <c r="J108" s="7"/>
    </row>
    <row r="109" spans="2:10" ht="30" customHeight="1">
      <c r="B109" s="49" t="s">
        <v>157</v>
      </c>
      <c r="C109" s="56"/>
      <c r="D109" s="5"/>
      <c r="E109" s="49" t="s">
        <v>140</v>
      </c>
      <c r="F109" s="6"/>
      <c r="G109" s="7"/>
      <c r="H109" s="7"/>
      <c r="I109" s="7"/>
      <c r="J109" s="7"/>
    </row>
    <row r="110" spans="2:10" ht="30" customHeight="1">
      <c r="B110" s="49"/>
      <c r="C110" s="56"/>
      <c r="D110" s="5"/>
      <c r="E110" s="49"/>
      <c r="F110" s="6"/>
      <c r="G110" s="7"/>
      <c r="H110" s="7"/>
      <c r="I110" s="7"/>
      <c r="J110" s="7"/>
    </row>
    <row r="111" spans="2:10" ht="30" customHeight="1">
      <c r="B111" s="49" t="s">
        <v>144</v>
      </c>
      <c r="C111" s="56"/>
      <c r="D111" s="5"/>
      <c r="E111" s="49" t="s">
        <v>143</v>
      </c>
      <c r="F111" s="6"/>
      <c r="G111" s="7"/>
      <c r="H111" s="7"/>
      <c r="I111" s="7"/>
      <c r="J111" s="7"/>
    </row>
    <row r="112" spans="2:10" ht="30" customHeight="1">
      <c r="B112" s="49"/>
      <c r="C112" s="56"/>
      <c r="D112" s="5"/>
      <c r="E112" s="49"/>
      <c r="F112" s="6"/>
      <c r="G112" s="7"/>
      <c r="H112" s="7"/>
      <c r="I112" s="7"/>
      <c r="J112" s="7"/>
    </row>
    <row r="113" spans="2:10" ht="28.5" customHeight="1">
      <c r="B113" s="49" t="s">
        <v>139</v>
      </c>
      <c r="C113" s="56"/>
      <c r="D113" s="5"/>
      <c r="E113" s="49" t="s">
        <v>138</v>
      </c>
      <c r="F113" s="6"/>
      <c r="G113" s="7"/>
      <c r="H113" s="7"/>
      <c r="I113" s="7"/>
      <c r="J113" s="7"/>
    </row>
    <row r="114" spans="2:10" ht="28.5" customHeight="1">
      <c r="B114" s="49"/>
      <c r="C114" s="56"/>
      <c r="D114" s="5"/>
      <c r="E114" s="49"/>
      <c r="F114" s="6"/>
      <c r="G114" s="7"/>
      <c r="H114" s="7"/>
      <c r="I114" s="7"/>
      <c r="J114" s="7"/>
    </row>
    <row r="115" spans="2:10" ht="26.25" customHeight="1">
      <c r="B115" s="49" t="s">
        <v>158</v>
      </c>
      <c r="C115" s="56"/>
      <c r="D115" s="5"/>
      <c r="E115" s="49" t="s">
        <v>71</v>
      </c>
      <c r="F115" s="6"/>
      <c r="G115" s="7"/>
      <c r="H115" s="7"/>
      <c r="I115" s="7"/>
      <c r="J115" s="7"/>
    </row>
    <row r="116" spans="2:10" ht="26.25" customHeight="1">
      <c r="B116" s="49"/>
      <c r="C116" s="56"/>
      <c r="D116" s="5"/>
      <c r="E116" s="49"/>
      <c r="F116" s="6"/>
      <c r="G116" s="7"/>
      <c r="H116" s="7"/>
      <c r="I116" s="7"/>
      <c r="J116" s="7"/>
    </row>
    <row r="117" spans="2:10" ht="47.25">
      <c r="B117" s="3" t="s">
        <v>159</v>
      </c>
      <c r="C117" s="56"/>
      <c r="D117" s="5"/>
      <c r="E117" s="3" t="s">
        <v>72</v>
      </c>
      <c r="F117" s="6"/>
      <c r="G117" s="7"/>
      <c r="H117" s="7"/>
      <c r="I117" s="7"/>
      <c r="J117" s="7"/>
    </row>
    <row r="118" spans="2:10" ht="47.25">
      <c r="B118" s="3" t="s">
        <v>161</v>
      </c>
      <c r="C118" s="53" t="s">
        <v>160</v>
      </c>
      <c r="D118" s="5"/>
      <c r="E118" s="3" t="s">
        <v>73</v>
      </c>
      <c r="F118" s="6">
        <v>2021</v>
      </c>
      <c r="G118" s="7">
        <v>0.4</v>
      </c>
      <c r="H118" s="7">
        <f>160+58</f>
        <v>218</v>
      </c>
      <c r="I118" s="7"/>
      <c r="J118" s="7">
        <v>2626.1680000000001</v>
      </c>
    </row>
    <row r="119" spans="2:10" ht="47.25">
      <c r="B119" s="3" t="s">
        <v>162</v>
      </c>
      <c r="C119" s="54"/>
      <c r="D119" s="5"/>
      <c r="E119" s="3" t="s">
        <v>74</v>
      </c>
      <c r="F119" s="6"/>
      <c r="G119" s="7"/>
      <c r="H119" s="7"/>
      <c r="I119" s="7"/>
      <c r="J119" s="7"/>
    </row>
    <row r="120" spans="2:10" ht="47.25">
      <c r="B120" s="3" t="s">
        <v>163</v>
      </c>
      <c r="C120" s="54"/>
      <c r="D120" s="5"/>
      <c r="E120" s="3" t="s">
        <v>75</v>
      </c>
      <c r="F120" s="6">
        <v>2021</v>
      </c>
      <c r="G120" s="7">
        <v>0.4</v>
      </c>
      <c r="H120" s="7">
        <f>184+42</f>
        <v>226</v>
      </c>
      <c r="I120" s="7"/>
      <c r="J120" s="7">
        <v>3956.9960000000001</v>
      </c>
    </row>
    <row r="121" spans="2:10" ht="47.25">
      <c r="B121" s="3" t="s">
        <v>164</v>
      </c>
      <c r="C121" s="54"/>
      <c r="D121" s="5"/>
      <c r="E121" s="3" t="s">
        <v>76</v>
      </c>
      <c r="F121" s="6">
        <v>2021</v>
      </c>
      <c r="G121" s="7">
        <v>0.4</v>
      </c>
      <c r="H121" s="7">
        <v>4</v>
      </c>
      <c r="I121" s="7"/>
      <c r="J121" s="7">
        <v>67.289000000000001</v>
      </c>
    </row>
    <row r="122" spans="2:10" ht="30" customHeight="1">
      <c r="B122" s="49" t="s">
        <v>165</v>
      </c>
      <c r="C122" s="54"/>
      <c r="D122" s="5"/>
      <c r="E122" s="49" t="s">
        <v>77</v>
      </c>
      <c r="F122" s="6"/>
      <c r="G122" s="7"/>
      <c r="H122" s="7"/>
      <c r="I122" s="7"/>
      <c r="J122" s="7"/>
    </row>
    <row r="123" spans="2:10" ht="30" customHeight="1">
      <c r="B123" s="49"/>
      <c r="C123" s="55"/>
      <c r="D123" s="7"/>
      <c r="E123" s="49"/>
      <c r="F123" s="7"/>
      <c r="G123" s="7"/>
      <c r="H123" s="7"/>
      <c r="I123" s="7"/>
      <c r="J123" s="7"/>
    </row>
  </sheetData>
  <mergeCells count="83">
    <mergeCell ref="E107:E108"/>
    <mergeCell ref="B107:B108"/>
    <mergeCell ref="B101:B102"/>
    <mergeCell ref="E79:E80"/>
    <mergeCell ref="B79:B80"/>
    <mergeCell ref="B103:B104"/>
    <mergeCell ref="E103:E104"/>
    <mergeCell ref="B93:B94"/>
    <mergeCell ref="G2:J2"/>
    <mergeCell ref="D3:H4"/>
    <mergeCell ref="F5:H5"/>
    <mergeCell ref="C7:D7"/>
    <mergeCell ref="C8:C19"/>
    <mergeCell ref="C72:C78"/>
    <mergeCell ref="E72:E73"/>
    <mergeCell ref="B72:B73"/>
    <mergeCell ref="B97:B98"/>
    <mergeCell ref="E97:E98"/>
    <mergeCell ref="E122:E123"/>
    <mergeCell ref="B122:B123"/>
    <mergeCell ref="C118:C123"/>
    <mergeCell ref="E109:E110"/>
    <mergeCell ref="B109:B110"/>
    <mergeCell ref="E111:E112"/>
    <mergeCell ref="B111:B112"/>
    <mergeCell ref="E113:E114"/>
    <mergeCell ref="B113:B114"/>
    <mergeCell ref="C79:C117"/>
    <mergeCell ref="E83:E84"/>
    <mergeCell ref="B83:B84"/>
    <mergeCell ref="E91:E92"/>
    <mergeCell ref="B91:B92"/>
    <mergeCell ref="E115:E116"/>
    <mergeCell ref="B115:B116"/>
    <mergeCell ref="B70:B71"/>
    <mergeCell ref="E70:E71"/>
    <mergeCell ref="E99:E100"/>
    <mergeCell ref="B99:B100"/>
    <mergeCell ref="E101:E102"/>
    <mergeCell ref="B81:B82"/>
    <mergeCell ref="E81:E82"/>
    <mergeCell ref="B85:B86"/>
    <mergeCell ref="E85:E86"/>
    <mergeCell ref="B87:B88"/>
    <mergeCell ref="E87:E88"/>
    <mergeCell ref="B89:B90"/>
    <mergeCell ref="E89:E90"/>
    <mergeCell ref="E93:E94"/>
    <mergeCell ref="B95:B96"/>
    <mergeCell ref="E95:E96"/>
    <mergeCell ref="B64:B65"/>
    <mergeCell ref="E64:E65"/>
    <mergeCell ref="B66:B67"/>
    <mergeCell ref="E66:E67"/>
    <mergeCell ref="B68:B69"/>
    <mergeCell ref="E68:E69"/>
    <mergeCell ref="E47:E48"/>
    <mergeCell ref="B49:B50"/>
    <mergeCell ref="E49:E50"/>
    <mergeCell ref="B44:B45"/>
    <mergeCell ref="E44:E45"/>
    <mergeCell ref="B20:B21"/>
    <mergeCell ref="C20:C71"/>
    <mergeCell ref="E20:E21"/>
    <mergeCell ref="B22:B23"/>
    <mergeCell ref="E22:E23"/>
    <mergeCell ref="B34:B35"/>
    <mergeCell ref="E34:E35"/>
    <mergeCell ref="B36:B37"/>
    <mergeCell ref="E36:E37"/>
    <mergeCell ref="B38:B39"/>
    <mergeCell ref="E38:E39"/>
    <mergeCell ref="B40:B41"/>
    <mergeCell ref="E40:E41"/>
    <mergeCell ref="B42:B43"/>
    <mergeCell ref="E42:E43"/>
    <mergeCell ref="B47:B48"/>
    <mergeCell ref="B10:B11"/>
    <mergeCell ref="E10:E11"/>
    <mergeCell ref="B12:B13"/>
    <mergeCell ref="E12:E13"/>
    <mergeCell ref="B17:B18"/>
    <mergeCell ref="E17:E18"/>
  </mergeCells>
  <pageMargins left="0.7" right="0.7" top="0.75" bottom="0.75" header="0.3" footer="0.3"/>
  <pageSetup paperSize="9" scale="25" orientation="portrait" r:id="rId1"/>
  <rowBreaks count="2" manualBreakCount="2">
    <brk id="19" max="16383" man="1"/>
    <brk id="7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view="pageBreakPreview" topLeftCell="A4" zoomScale="80" zoomScaleNormal="100" zoomScaleSheetLayoutView="80" workbookViewId="0">
      <selection activeCell="D12" sqref="D12"/>
    </sheetView>
  </sheetViews>
  <sheetFormatPr defaultRowHeight="15"/>
  <cols>
    <col min="1" max="1" width="5.28515625" customWidth="1"/>
    <col min="2" max="2" width="5.42578125" customWidth="1"/>
    <col min="3" max="3" width="35.7109375" customWidth="1"/>
    <col min="4" max="4" width="23.85546875" customWidth="1"/>
    <col min="5" max="5" width="20" customWidth="1"/>
    <col min="6" max="6" width="18.42578125" customWidth="1"/>
    <col min="7" max="7" width="23.28515625" customWidth="1"/>
    <col min="10" max="10" width="27.7109375" customWidth="1"/>
  </cols>
  <sheetData>
    <row r="1" spans="1:9">
      <c r="A1" s="10"/>
      <c r="B1" s="11"/>
      <c r="C1" s="11"/>
      <c r="D1" s="11"/>
      <c r="E1" s="11"/>
      <c r="F1" s="11"/>
      <c r="G1" s="11"/>
      <c r="H1" s="12"/>
      <c r="I1" s="13"/>
    </row>
    <row r="2" spans="1:9">
      <c r="A2" s="14"/>
      <c r="B2" s="12"/>
      <c r="C2" s="12"/>
      <c r="D2" s="12"/>
      <c r="E2" s="12"/>
      <c r="F2" s="12"/>
      <c r="G2" s="12"/>
      <c r="H2" s="12"/>
      <c r="I2" s="13"/>
    </row>
    <row r="3" spans="1:9" ht="102.75" customHeight="1">
      <c r="A3" s="14"/>
      <c r="B3" s="12"/>
      <c r="C3" s="12"/>
      <c r="D3" s="12"/>
      <c r="E3" s="12"/>
      <c r="F3" s="62" t="s">
        <v>173</v>
      </c>
      <c r="G3" s="62"/>
      <c r="H3" s="15"/>
      <c r="I3" s="13"/>
    </row>
    <row r="4" spans="1:9" ht="89.25" customHeight="1">
      <c r="A4" s="14"/>
      <c r="B4" s="12"/>
      <c r="C4" s="63" t="s">
        <v>174</v>
      </c>
      <c r="D4" s="63"/>
      <c r="E4" s="63"/>
      <c r="F4" s="63"/>
      <c r="G4" s="44"/>
      <c r="H4" s="12"/>
      <c r="I4" s="13"/>
    </row>
    <row r="5" spans="1:9" ht="24.75" customHeight="1">
      <c r="A5" s="14"/>
      <c r="B5" s="12"/>
      <c r="C5" s="64" t="s">
        <v>172</v>
      </c>
      <c r="D5" s="64"/>
      <c r="E5" s="65" t="s">
        <v>233</v>
      </c>
      <c r="F5" s="65"/>
      <c r="G5" s="65"/>
      <c r="H5" s="12"/>
      <c r="I5" s="13"/>
    </row>
    <row r="6" spans="1:9">
      <c r="A6" s="14"/>
      <c r="B6" s="12"/>
      <c r="C6" s="12"/>
      <c r="D6" s="12"/>
      <c r="E6" s="12"/>
      <c r="F6" s="12"/>
      <c r="G6" s="12"/>
      <c r="H6" s="12"/>
      <c r="I6" s="13"/>
    </row>
    <row r="7" spans="1:9">
      <c r="A7" s="14"/>
      <c r="B7" s="66" t="s">
        <v>175</v>
      </c>
      <c r="C7" s="67" t="s">
        <v>176</v>
      </c>
      <c r="D7" s="66" t="s">
        <v>177</v>
      </c>
      <c r="E7" s="66"/>
      <c r="F7" s="66"/>
      <c r="G7" s="66" t="s">
        <v>178</v>
      </c>
      <c r="H7" s="16"/>
      <c r="I7" s="13"/>
    </row>
    <row r="8" spans="1:9" ht="45">
      <c r="A8" s="14"/>
      <c r="B8" s="66"/>
      <c r="C8" s="67"/>
      <c r="D8" s="17" t="s">
        <v>179</v>
      </c>
      <c r="E8" s="17" t="s">
        <v>180</v>
      </c>
      <c r="F8" s="17" t="s">
        <v>181</v>
      </c>
      <c r="G8" s="66"/>
      <c r="H8" s="12"/>
      <c r="I8" s="13"/>
    </row>
    <row r="9" spans="1:9">
      <c r="A9" s="14"/>
      <c r="B9" s="18">
        <v>1</v>
      </c>
      <c r="C9" s="18">
        <v>2</v>
      </c>
      <c r="D9" s="18">
        <v>3</v>
      </c>
      <c r="E9" s="18">
        <v>4</v>
      </c>
      <c r="F9" s="18">
        <v>5</v>
      </c>
      <c r="G9" s="18">
        <v>6</v>
      </c>
      <c r="H9" s="12"/>
      <c r="I9" s="13"/>
    </row>
    <row r="10" spans="1:9" ht="45">
      <c r="A10" s="14"/>
      <c r="B10" s="18" t="s">
        <v>182</v>
      </c>
      <c r="C10" s="19" t="s">
        <v>183</v>
      </c>
      <c r="D10" s="47">
        <v>1031070</v>
      </c>
      <c r="E10" s="18">
        <v>335</v>
      </c>
      <c r="F10" s="18">
        <v>5379</v>
      </c>
      <c r="G10" s="46">
        <f>D10/E10</f>
        <v>3077.8208955223881</v>
      </c>
      <c r="H10" s="12"/>
      <c r="I10" s="13"/>
    </row>
    <row r="11" spans="1:9" ht="45">
      <c r="A11" s="14"/>
      <c r="B11" s="18" t="s">
        <v>184</v>
      </c>
      <c r="C11" s="20" t="s">
        <v>185</v>
      </c>
      <c r="D11" s="47">
        <v>1248540</v>
      </c>
      <c r="E11" s="18">
        <v>335</v>
      </c>
      <c r="F11" s="18">
        <v>5379</v>
      </c>
      <c r="G11" s="46">
        <f>D11/E11</f>
        <v>3726.9850746268658</v>
      </c>
      <c r="H11" s="12"/>
      <c r="I11" s="13"/>
    </row>
    <row r="12" spans="1:9" ht="150">
      <c r="A12" s="14"/>
      <c r="B12" s="21" t="s">
        <v>186</v>
      </c>
      <c r="C12" s="22" t="s">
        <v>187</v>
      </c>
      <c r="D12" s="48"/>
      <c r="E12" s="18"/>
      <c r="F12" s="18"/>
      <c r="G12" s="46"/>
      <c r="H12" s="12"/>
      <c r="I12" s="13"/>
    </row>
    <row r="13" spans="1:9" ht="120">
      <c r="A13" s="12"/>
      <c r="B13" s="21" t="s">
        <v>188</v>
      </c>
      <c r="C13" s="22" t="s">
        <v>189</v>
      </c>
      <c r="D13" s="48">
        <v>1248540</v>
      </c>
      <c r="E13" s="18">
        <v>335</v>
      </c>
      <c r="F13" s="18">
        <v>5379</v>
      </c>
      <c r="G13" s="46">
        <f>D13/E13</f>
        <v>3726.9850746268658</v>
      </c>
      <c r="H13" s="12"/>
      <c r="I13" s="13"/>
    </row>
    <row r="14" spans="1:9">
      <c r="A14" s="13"/>
      <c r="B14" s="13"/>
      <c r="C14" s="13"/>
      <c r="D14" s="13"/>
      <c r="E14" s="13"/>
      <c r="F14" s="13"/>
      <c r="G14" s="13"/>
      <c r="H14" s="13"/>
      <c r="I14" s="13"/>
    </row>
  </sheetData>
  <mergeCells count="8">
    <mergeCell ref="F3:G3"/>
    <mergeCell ref="C4:F4"/>
    <mergeCell ref="C5:D5"/>
    <mergeCell ref="E5:G5"/>
    <mergeCell ref="B7:B8"/>
    <mergeCell ref="C7:C8"/>
    <mergeCell ref="D7:F7"/>
    <mergeCell ref="G7:G8"/>
  </mergeCells>
  <pageMargins left="0.7" right="0.7" top="0.75" bottom="0.75" header="0.3" footer="0.3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2"/>
  <sheetViews>
    <sheetView view="pageBreakPreview" zoomScale="80" zoomScaleNormal="100" zoomScaleSheetLayoutView="80" workbookViewId="0">
      <selection activeCell="D10" sqref="D10"/>
    </sheetView>
  </sheetViews>
  <sheetFormatPr defaultRowHeight="15"/>
  <cols>
    <col min="1" max="2" width="7.7109375" customWidth="1"/>
    <col min="3" max="3" width="35.5703125" customWidth="1"/>
    <col min="4" max="4" width="19.5703125" customWidth="1"/>
    <col min="5" max="5" width="20.7109375" customWidth="1"/>
    <col min="6" max="6" width="23" customWidth="1"/>
    <col min="7" max="7" width="12" customWidth="1"/>
    <col min="8" max="8" width="20.7109375" customWidth="1"/>
  </cols>
  <sheetData>
    <row r="1" spans="1:9">
      <c r="A1" s="10"/>
      <c r="B1" s="11"/>
      <c r="C1" s="11"/>
      <c r="D1" s="11"/>
      <c r="E1" s="11"/>
      <c r="F1" s="11"/>
      <c r="G1" s="12"/>
      <c r="H1" s="13"/>
      <c r="I1" s="13"/>
    </row>
    <row r="2" spans="1:9">
      <c r="A2" s="14"/>
      <c r="B2" s="12"/>
      <c r="C2" s="12"/>
      <c r="D2" s="12"/>
      <c r="E2" s="12"/>
      <c r="F2" s="12"/>
      <c r="G2" s="12"/>
      <c r="H2" s="13"/>
      <c r="I2" s="13"/>
    </row>
    <row r="3" spans="1:9" ht="95.25" customHeight="1">
      <c r="A3" s="14"/>
      <c r="B3" s="12"/>
      <c r="C3" s="12"/>
      <c r="D3" s="12"/>
      <c r="E3" s="62" t="s">
        <v>190</v>
      </c>
      <c r="F3" s="62"/>
      <c r="G3" s="15"/>
      <c r="H3" s="23"/>
      <c r="I3" s="13"/>
    </row>
    <row r="4" spans="1:9" ht="105.75" customHeight="1">
      <c r="A4" s="41" t="s">
        <v>234</v>
      </c>
      <c r="B4" s="63" t="s">
        <v>235</v>
      </c>
      <c r="C4" s="63"/>
      <c r="D4" s="63"/>
      <c r="E4" s="63"/>
      <c r="F4" s="63"/>
      <c r="G4" s="15"/>
      <c r="H4" s="13"/>
      <c r="I4" s="13"/>
    </row>
    <row r="5" spans="1:9" ht="17.25" customHeight="1">
      <c r="A5" s="14"/>
      <c r="B5" s="44"/>
      <c r="C5" s="45" t="s">
        <v>172</v>
      </c>
      <c r="D5" s="65" t="s">
        <v>233</v>
      </c>
      <c r="E5" s="65"/>
      <c r="F5" s="65"/>
      <c r="G5" s="24"/>
      <c r="H5" s="13"/>
      <c r="I5" s="13"/>
    </row>
    <row r="6" spans="1:9" ht="24" customHeight="1">
      <c r="A6" s="14"/>
      <c r="B6" s="12"/>
      <c r="C6" s="24"/>
      <c r="D6" s="24"/>
      <c r="E6" s="24"/>
      <c r="F6" s="24"/>
      <c r="G6" s="24"/>
      <c r="H6" s="13"/>
      <c r="I6" s="13"/>
    </row>
    <row r="7" spans="1:9" ht="38.25" customHeight="1">
      <c r="B7" s="18" t="s">
        <v>175</v>
      </c>
      <c r="C7" s="17" t="s">
        <v>191</v>
      </c>
      <c r="D7" s="17" t="s">
        <v>192</v>
      </c>
      <c r="E7" s="17" t="s">
        <v>193</v>
      </c>
      <c r="F7" s="17" t="s">
        <v>194</v>
      </c>
      <c r="G7" s="24"/>
      <c r="H7" s="13"/>
      <c r="I7" s="13"/>
    </row>
    <row r="8" spans="1:9">
      <c r="B8" s="18">
        <v>1</v>
      </c>
      <c r="C8" s="18">
        <v>2</v>
      </c>
      <c r="D8" s="18">
        <v>3</v>
      </c>
      <c r="E8" s="18">
        <v>4</v>
      </c>
      <c r="F8" s="18">
        <v>5</v>
      </c>
      <c r="G8" s="12"/>
      <c r="H8" s="13"/>
      <c r="I8" s="13"/>
    </row>
    <row r="9" spans="1:9" ht="45">
      <c r="B9" s="18" t="s">
        <v>182</v>
      </c>
      <c r="C9" s="25" t="s">
        <v>195</v>
      </c>
      <c r="D9" s="29">
        <f>D10+D11+D12+D13+D14+D23</f>
        <v>1031.0690003939999</v>
      </c>
      <c r="E9" s="29">
        <f t="shared" ref="E9:F9" si="0">E10+E11+E12+E13+E14+E23</f>
        <v>991.1</v>
      </c>
      <c r="F9" s="29">
        <f t="shared" si="0"/>
        <v>2079.4299999999998</v>
      </c>
      <c r="G9" s="12"/>
      <c r="H9" s="13"/>
      <c r="I9" s="13"/>
    </row>
    <row r="10" spans="1:9">
      <c r="B10" s="21" t="s">
        <v>196</v>
      </c>
      <c r="C10" s="22" t="s">
        <v>197</v>
      </c>
      <c r="D10" s="29">
        <f>(30.21+6061.81+684.45+537932.41+33350.87)*0.4523/1000</f>
        <v>261.45642492500002</v>
      </c>
      <c r="E10" s="29">
        <f>282.51</f>
        <v>282.51</v>
      </c>
      <c r="F10" s="29">
        <v>528.85</v>
      </c>
      <c r="G10" s="12"/>
      <c r="H10" s="13"/>
      <c r="I10" s="13"/>
    </row>
    <row r="11" spans="1:9">
      <c r="B11" s="21" t="s">
        <v>198</v>
      </c>
      <c r="C11" s="22" t="s">
        <v>199</v>
      </c>
      <c r="D11" s="29">
        <f>7143.81*0.4523/1000</f>
        <v>3.2311452629999997</v>
      </c>
      <c r="E11" s="29">
        <v>3.58</v>
      </c>
      <c r="F11" s="29">
        <v>10.01</v>
      </c>
      <c r="G11" s="12"/>
      <c r="H11" s="13"/>
      <c r="I11" s="13"/>
    </row>
    <row r="12" spans="1:9">
      <c r="B12" s="21" t="s">
        <v>200</v>
      </c>
      <c r="C12" s="22" t="s">
        <v>201</v>
      </c>
      <c r="D12" s="29">
        <f>1306874.68*0.4523/1000</f>
        <v>591.0994177639999</v>
      </c>
      <c r="E12" s="29">
        <v>561.64</v>
      </c>
      <c r="F12" s="29">
        <v>1210.33</v>
      </c>
      <c r="G12" s="12"/>
      <c r="H12" s="13"/>
      <c r="I12" s="13"/>
    </row>
    <row r="13" spans="1:9">
      <c r="B13" s="21" t="s">
        <v>202</v>
      </c>
      <c r="C13" s="22" t="s">
        <v>203</v>
      </c>
      <c r="D13" s="29">
        <f>250447.84*0.4523/1000</f>
        <v>113.27755803199999</v>
      </c>
      <c r="E13" s="29">
        <v>123.07</v>
      </c>
      <c r="F13" s="29">
        <v>256.69</v>
      </c>
      <c r="G13" s="12"/>
      <c r="H13" s="13"/>
      <c r="I13" s="13"/>
    </row>
    <row r="14" spans="1:9" ht="30">
      <c r="B14" s="21" t="s">
        <v>204</v>
      </c>
      <c r="C14" s="22" t="s">
        <v>205</v>
      </c>
      <c r="D14" s="29">
        <f>SUM(D15:D17)</f>
        <v>13.065454409999999</v>
      </c>
      <c r="E14" s="29">
        <f>SUM(E15:E17)</f>
        <v>17.61</v>
      </c>
      <c r="F14" s="29">
        <f t="shared" ref="F14" si="1">SUM(F15:F17)</f>
        <v>33.81</v>
      </c>
      <c r="G14" s="12"/>
      <c r="H14" s="13"/>
      <c r="I14" s="13"/>
    </row>
    <row r="15" spans="1:9" ht="30">
      <c r="B15" s="21" t="s">
        <v>206</v>
      </c>
      <c r="C15" s="26" t="s">
        <v>207</v>
      </c>
      <c r="D15" s="29">
        <f>(14186.16+740.28+1218.22)*0.4523/1000</f>
        <v>7.3022297179999995</v>
      </c>
      <c r="E15" s="29">
        <v>6.81</v>
      </c>
      <c r="F15" s="29">
        <v>17.010000000000002</v>
      </c>
      <c r="G15" s="12"/>
      <c r="H15" s="13"/>
      <c r="I15" s="13"/>
    </row>
    <row r="16" spans="1:9" ht="45">
      <c r="B16" s="21" t="s">
        <v>208</v>
      </c>
      <c r="C16" s="26" t="s">
        <v>209</v>
      </c>
      <c r="D16" s="29">
        <f>709.61*0.4523/1000</f>
        <v>0.32095660299999995</v>
      </c>
      <c r="E16" s="29">
        <v>0</v>
      </c>
      <c r="F16" s="29">
        <v>0</v>
      </c>
      <c r="G16" s="12"/>
      <c r="H16" s="13"/>
      <c r="I16" s="13"/>
    </row>
    <row r="17" spans="1:9" ht="45">
      <c r="B17" s="21" t="s">
        <v>210</v>
      </c>
      <c r="C17" s="26" t="s">
        <v>211</v>
      </c>
      <c r="D17" s="29">
        <f>SUM(D18:D22)</f>
        <v>5.4422680889999997</v>
      </c>
      <c r="E17" s="29">
        <v>10.8</v>
      </c>
      <c r="F17" s="29">
        <v>16.8</v>
      </c>
      <c r="G17" s="12"/>
      <c r="H17" s="13"/>
      <c r="I17" s="13"/>
    </row>
    <row r="18" spans="1:9">
      <c r="B18" s="21" t="s">
        <v>212</v>
      </c>
      <c r="C18" s="27" t="s">
        <v>213</v>
      </c>
      <c r="D18" s="29">
        <f>2490.17*0.4523/1000</f>
        <v>1.1263038910000001</v>
      </c>
      <c r="E18" s="29">
        <v>2.0499999999999998</v>
      </c>
      <c r="F18" s="29">
        <v>6.86</v>
      </c>
      <c r="G18" s="12"/>
      <c r="H18" s="13"/>
      <c r="I18" s="13"/>
    </row>
    <row r="19" spans="1:9" ht="30">
      <c r="B19" s="21" t="s">
        <v>214</v>
      </c>
      <c r="C19" s="27" t="s">
        <v>215</v>
      </c>
      <c r="D19" s="29">
        <v>0</v>
      </c>
      <c r="E19" s="29">
        <v>0</v>
      </c>
      <c r="F19" s="29">
        <v>0</v>
      </c>
      <c r="G19" s="12"/>
      <c r="H19" s="13"/>
      <c r="I19" s="13"/>
    </row>
    <row r="20" spans="1:9" ht="75">
      <c r="B20" s="21" t="s">
        <v>216</v>
      </c>
      <c r="C20" s="27" t="s">
        <v>217</v>
      </c>
      <c r="D20" s="29">
        <f>(63.74+4663.02+826.42+1284.52)*0.4523/1000</f>
        <v>3.09269171</v>
      </c>
      <c r="E20" s="29">
        <v>4.59</v>
      </c>
      <c r="F20" s="29">
        <v>5.58</v>
      </c>
      <c r="G20" s="12"/>
      <c r="H20" s="13"/>
      <c r="I20" s="13"/>
    </row>
    <row r="21" spans="1:9">
      <c r="B21" s="21" t="s">
        <v>218</v>
      </c>
      <c r="C21" s="27" t="s">
        <v>219</v>
      </c>
      <c r="D21" s="29">
        <f>2704.56*0.4523/1000</f>
        <v>1.2232724879999999</v>
      </c>
      <c r="E21" s="29">
        <v>4.16</v>
      </c>
      <c r="F21" s="29">
        <v>4.3600000000000003</v>
      </c>
      <c r="G21" s="12"/>
      <c r="H21" s="13"/>
      <c r="I21" s="13"/>
    </row>
    <row r="22" spans="1:9" ht="45">
      <c r="B22" s="21" t="s">
        <v>220</v>
      </c>
      <c r="C22" s="27" t="s">
        <v>221</v>
      </c>
      <c r="D22" s="29">
        <v>0</v>
      </c>
      <c r="E22" s="29">
        <v>0</v>
      </c>
      <c r="F22" s="29">
        <v>0</v>
      </c>
      <c r="G22" s="12"/>
      <c r="H22" s="13"/>
      <c r="I22" s="13"/>
    </row>
    <row r="23" spans="1:9">
      <c r="B23" s="21" t="s">
        <v>222</v>
      </c>
      <c r="C23" s="22" t="s">
        <v>223</v>
      </c>
      <c r="D23" s="29">
        <f>SUM(D24:D27)</f>
        <v>48.939</v>
      </c>
      <c r="E23" s="29">
        <f t="shared" ref="E23:F23" si="2">SUM(E24:E27)</f>
        <v>2.69</v>
      </c>
      <c r="F23" s="29">
        <f t="shared" si="2"/>
        <v>39.74</v>
      </c>
      <c r="G23" s="12"/>
      <c r="H23" s="13"/>
      <c r="I23" s="13"/>
    </row>
    <row r="24" spans="1:9">
      <c r="B24" s="21" t="s">
        <v>224</v>
      </c>
      <c r="C24" s="26" t="s">
        <v>225</v>
      </c>
      <c r="D24" s="29">
        <v>2.0489999999999999</v>
      </c>
      <c r="E24" s="29">
        <v>1.8</v>
      </c>
      <c r="F24" s="29">
        <v>1.45</v>
      </c>
      <c r="G24" s="12"/>
      <c r="H24" s="13"/>
      <c r="I24" s="13"/>
    </row>
    <row r="25" spans="1:9">
      <c r="B25" s="21" t="s">
        <v>226</v>
      </c>
      <c r="C25" s="26" t="s">
        <v>227</v>
      </c>
      <c r="D25" s="29">
        <v>0</v>
      </c>
      <c r="E25" s="29">
        <v>0.18</v>
      </c>
      <c r="F25" s="29">
        <v>1.07</v>
      </c>
      <c r="G25" s="12"/>
      <c r="H25" s="13"/>
      <c r="I25" s="13"/>
    </row>
    <row r="26" spans="1:9">
      <c r="B26" s="21" t="s">
        <v>228</v>
      </c>
      <c r="C26" s="26" t="s">
        <v>229</v>
      </c>
      <c r="D26" s="29">
        <v>46.89</v>
      </c>
      <c r="E26" s="29">
        <v>0.71</v>
      </c>
      <c r="F26" s="29">
        <v>37.22</v>
      </c>
      <c r="G26" s="12"/>
      <c r="H26" s="13"/>
      <c r="I26" s="13"/>
    </row>
    <row r="27" spans="1:9" ht="48" customHeight="1">
      <c r="B27" s="21" t="s">
        <v>230</v>
      </c>
      <c r="C27" s="26" t="s">
        <v>231</v>
      </c>
      <c r="D27" s="29"/>
      <c r="E27" s="29"/>
      <c r="F27" s="29"/>
      <c r="G27" s="12"/>
      <c r="H27" s="13"/>
      <c r="I27" s="13"/>
    </row>
    <row r="28" spans="1:9">
      <c r="A28" s="13"/>
      <c r="B28" s="13"/>
      <c r="C28" s="13"/>
      <c r="D28" s="13"/>
      <c r="E28" s="13"/>
      <c r="F28" s="13"/>
      <c r="G28" s="13"/>
      <c r="H28" s="13"/>
      <c r="I28" s="13"/>
    </row>
    <row r="29" spans="1:9" ht="63" customHeight="1">
      <c r="A29" s="42"/>
      <c r="B29" s="69" t="s">
        <v>236</v>
      </c>
      <c r="C29" s="69"/>
      <c r="D29" s="69"/>
      <c r="E29" s="69"/>
      <c r="F29" s="69"/>
    </row>
    <row r="30" spans="1:9" ht="15" customHeight="1">
      <c r="A30" s="30"/>
      <c r="B30" s="40"/>
      <c r="C30" s="43" t="s">
        <v>172</v>
      </c>
      <c r="D30" s="68" t="s">
        <v>233</v>
      </c>
      <c r="E30" s="68"/>
      <c r="F30" s="68"/>
    </row>
    <row r="31" spans="1:9">
      <c r="A31" s="30"/>
      <c r="B31" s="40"/>
      <c r="C31" s="31"/>
      <c r="D31" s="31"/>
      <c r="E31" s="31"/>
      <c r="F31" s="31"/>
    </row>
    <row r="32" spans="1:9" ht="29.25">
      <c r="A32" s="32" t="s">
        <v>175</v>
      </c>
      <c r="B32" s="32"/>
      <c r="C32" s="33" t="s">
        <v>191</v>
      </c>
      <c r="D32" s="33" t="s">
        <v>192</v>
      </c>
      <c r="E32" s="33" t="s">
        <v>193</v>
      </c>
      <c r="F32" s="33" t="s">
        <v>194</v>
      </c>
    </row>
    <row r="33" spans="1:6">
      <c r="A33" s="32">
        <v>1</v>
      </c>
      <c r="B33" s="32"/>
      <c r="C33" s="32">
        <v>2</v>
      </c>
      <c r="D33" s="32">
        <v>3</v>
      </c>
      <c r="E33" s="32">
        <v>4</v>
      </c>
      <c r="F33" s="32">
        <v>5</v>
      </c>
    </row>
    <row r="34" spans="1:6" ht="45">
      <c r="A34" s="32" t="s">
        <v>182</v>
      </c>
      <c r="B34" s="32"/>
      <c r="C34" s="34" t="s">
        <v>195</v>
      </c>
      <c r="D34" s="35">
        <f>D35+D36+D37+D38+D39+D48</f>
        <v>1248.5427796059998</v>
      </c>
      <c r="E34" s="35">
        <f t="shared" ref="E34:F34" si="3">E35+E36+E37+E38+E39+E48</f>
        <v>1211.3399999999999</v>
      </c>
      <c r="F34" s="35">
        <f t="shared" si="3"/>
        <v>2100.4299999999998</v>
      </c>
    </row>
    <row r="35" spans="1:6">
      <c r="A35" s="36" t="s">
        <v>196</v>
      </c>
      <c r="B35" s="36"/>
      <c r="C35" s="37" t="s">
        <v>197</v>
      </c>
      <c r="D35" s="35">
        <f>(30.21+6061.81+684.45+537932.41+33350.87)*0.5477/1000</f>
        <v>316.60332507499999</v>
      </c>
      <c r="E35" s="35">
        <v>345.28</v>
      </c>
      <c r="F35" s="35">
        <v>534.16</v>
      </c>
    </row>
    <row r="36" spans="1:6">
      <c r="A36" s="36" t="s">
        <v>198</v>
      </c>
      <c r="B36" s="36"/>
      <c r="C36" s="37" t="s">
        <v>199</v>
      </c>
      <c r="D36" s="35">
        <f>7143.81*0.5477/1000</f>
        <v>3.9126647370000001</v>
      </c>
      <c r="E36" s="35">
        <v>4.37</v>
      </c>
      <c r="F36" s="35">
        <v>10.119999999999999</v>
      </c>
    </row>
    <row r="37" spans="1:6">
      <c r="A37" s="36" t="s">
        <v>200</v>
      </c>
      <c r="B37" s="36"/>
      <c r="C37" s="37" t="s">
        <v>201</v>
      </c>
      <c r="D37" s="35">
        <f>1306874.68*0.5477/1000</f>
        <v>715.77526223599989</v>
      </c>
      <c r="E37" s="35">
        <v>686.45</v>
      </c>
      <c r="F37" s="35">
        <v>1222.49</v>
      </c>
    </row>
    <row r="38" spans="1:6">
      <c r="A38" s="36" t="s">
        <v>202</v>
      </c>
      <c r="B38" s="36"/>
      <c r="C38" s="37" t="s">
        <v>203</v>
      </c>
      <c r="D38" s="35">
        <f>250447.84*0.5477/1000</f>
        <v>137.17028196799998</v>
      </c>
      <c r="E38" s="35">
        <v>150.41999999999999</v>
      </c>
      <c r="F38" s="35">
        <v>259.27</v>
      </c>
    </row>
    <row r="39" spans="1:6" ht="30">
      <c r="A39" s="36" t="s">
        <v>204</v>
      </c>
      <c r="B39" s="36"/>
      <c r="C39" s="37" t="s">
        <v>205</v>
      </c>
      <c r="D39" s="35">
        <f>SUM(D40:D42)</f>
        <v>15.82124559</v>
      </c>
      <c r="E39" s="35">
        <f>SUM(E40:E42)</f>
        <v>21.520000000000003</v>
      </c>
      <c r="F39" s="35">
        <f t="shared" ref="F39" si="4">SUM(F40:F42)</f>
        <v>34.159999999999997</v>
      </c>
    </row>
    <row r="40" spans="1:6" ht="30">
      <c r="A40" s="36" t="s">
        <v>206</v>
      </c>
      <c r="B40" s="36"/>
      <c r="C40" s="38" t="s">
        <v>207</v>
      </c>
      <c r="D40" s="35">
        <f>(14186.16+740.28+1218.22)*0.5477/1000</f>
        <v>8.8424302819999987</v>
      </c>
      <c r="E40" s="35">
        <v>8.32</v>
      </c>
      <c r="F40" s="35">
        <v>17.190000000000001</v>
      </c>
    </row>
    <row r="41" spans="1:6" ht="45">
      <c r="A41" s="36" t="s">
        <v>208</v>
      </c>
      <c r="B41" s="36"/>
      <c r="C41" s="38" t="s">
        <v>209</v>
      </c>
      <c r="D41" s="35">
        <f>709.61*0.5477/1000</f>
        <v>0.38865339700000001</v>
      </c>
      <c r="E41" s="35">
        <v>0</v>
      </c>
      <c r="F41" s="35">
        <v>0</v>
      </c>
    </row>
    <row r="42" spans="1:6" ht="45">
      <c r="A42" s="36" t="s">
        <v>210</v>
      </c>
      <c r="B42" s="36"/>
      <c r="C42" s="38" t="s">
        <v>211</v>
      </c>
      <c r="D42" s="35">
        <f>SUM(D43:D46)</f>
        <v>6.590161911</v>
      </c>
      <c r="E42" s="35">
        <f t="shared" ref="E42:F42" si="5">SUM(E43:E47)</f>
        <v>13.200000000000001</v>
      </c>
      <c r="F42" s="35">
        <f t="shared" si="5"/>
        <v>16.97</v>
      </c>
    </row>
    <row r="43" spans="1:6">
      <c r="A43" s="36" t="s">
        <v>212</v>
      </c>
      <c r="B43" s="36"/>
      <c r="C43" s="39" t="s">
        <v>213</v>
      </c>
      <c r="D43" s="35">
        <f>2490.17*0.5477/1000</f>
        <v>1.3638661090000002</v>
      </c>
      <c r="E43" s="35">
        <v>2.5099999999999998</v>
      </c>
      <c r="F43" s="35">
        <v>6.94</v>
      </c>
    </row>
    <row r="44" spans="1:6" ht="30">
      <c r="A44" s="36" t="s">
        <v>214</v>
      </c>
      <c r="B44" s="36"/>
      <c r="C44" s="39" t="s">
        <v>215</v>
      </c>
      <c r="D44" s="35">
        <v>0</v>
      </c>
      <c r="E44" s="35">
        <v>0</v>
      </c>
      <c r="F44" s="35">
        <v>0</v>
      </c>
    </row>
    <row r="45" spans="1:6" ht="75">
      <c r="A45" s="36" t="s">
        <v>216</v>
      </c>
      <c r="B45" s="36"/>
      <c r="C45" s="39" t="s">
        <v>217</v>
      </c>
      <c r="D45" s="35">
        <f>(63.74+4663.02+826.42+1284.52)*0.5477/1000</f>
        <v>3.7450082900000004</v>
      </c>
      <c r="E45" s="35">
        <v>5.61</v>
      </c>
      <c r="F45" s="35">
        <v>5.63</v>
      </c>
    </row>
    <row r="46" spans="1:6">
      <c r="A46" s="36" t="s">
        <v>218</v>
      </c>
      <c r="B46" s="36"/>
      <c r="C46" s="39" t="s">
        <v>219</v>
      </c>
      <c r="D46" s="35">
        <f>2704.56*0.5477/1000</f>
        <v>1.481287512</v>
      </c>
      <c r="E46" s="35">
        <v>5.08</v>
      </c>
      <c r="F46" s="35">
        <v>4.4000000000000004</v>
      </c>
    </row>
    <row r="47" spans="1:6" ht="45">
      <c r="A47" s="36" t="s">
        <v>220</v>
      </c>
      <c r="B47" s="36"/>
      <c r="C47" s="39" t="s">
        <v>221</v>
      </c>
      <c r="D47" s="35">
        <v>0</v>
      </c>
      <c r="E47" s="35">
        <v>0</v>
      </c>
      <c r="F47" s="35">
        <v>0</v>
      </c>
    </row>
    <row r="48" spans="1:6">
      <c r="A48" s="36" t="s">
        <v>222</v>
      </c>
      <c r="B48" s="36"/>
      <c r="C48" s="37" t="s">
        <v>223</v>
      </c>
      <c r="D48" s="35">
        <f>SUM(D49:D52)</f>
        <v>59.26</v>
      </c>
      <c r="E48" s="35">
        <f t="shared" ref="E48:F48" si="6">SUM(E49:E52)</f>
        <v>3.3000000000000003</v>
      </c>
      <c r="F48" s="35">
        <f t="shared" si="6"/>
        <v>40.230000000000004</v>
      </c>
    </row>
    <row r="49" spans="1:6">
      <c r="A49" s="36" t="s">
        <v>224</v>
      </c>
      <c r="B49" s="36"/>
      <c r="C49" s="38" t="s">
        <v>225</v>
      </c>
      <c r="D49" s="35">
        <v>2.48</v>
      </c>
      <c r="E49" s="35">
        <v>2.2000000000000002</v>
      </c>
      <c r="F49" s="35">
        <v>1.47</v>
      </c>
    </row>
    <row r="50" spans="1:6">
      <c r="A50" s="36" t="s">
        <v>226</v>
      </c>
      <c r="B50" s="36"/>
      <c r="C50" s="38" t="s">
        <v>227</v>
      </c>
      <c r="D50" s="35">
        <v>0</v>
      </c>
      <c r="E50" s="35">
        <v>0.23</v>
      </c>
      <c r="F50" s="35">
        <v>1.0900000000000001</v>
      </c>
    </row>
    <row r="51" spans="1:6">
      <c r="A51" s="36" t="s">
        <v>228</v>
      </c>
      <c r="B51" s="36"/>
      <c r="C51" s="38" t="s">
        <v>229</v>
      </c>
      <c r="D51" s="35">
        <v>56.78</v>
      </c>
      <c r="E51" s="35">
        <v>0.87</v>
      </c>
      <c r="F51" s="35">
        <v>37.67</v>
      </c>
    </row>
    <row r="52" spans="1:6" ht="45">
      <c r="A52" s="36" t="s">
        <v>230</v>
      </c>
      <c r="B52" s="36"/>
      <c r="C52" s="38" t="s">
        <v>231</v>
      </c>
      <c r="D52" s="35"/>
      <c r="E52" s="35"/>
      <c r="F52" s="35"/>
    </row>
  </sheetData>
  <mergeCells count="5">
    <mergeCell ref="E3:F3"/>
    <mergeCell ref="D5:F5"/>
    <mergeCell ref="D30:F30"/>
    <mergeCell ref="B4:F4"/>
    <mergeCell ref="B29:F29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 1</vt:lpstr>
      <vt:lpstr>Приложение № 2</vt:lpstr>
      <vt:lpstr>Приложение № 3</vt:lpstr>
      <vt:lpstr>'Приложение № 1'!Область_печати</vt:lpstr>
      <vt:lpstr>'Приложение № 2'!Область_печати</vt:lpstr>
      <vt:lpstr>'Приложение № 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2022-10-17T11:48:43Z</dcterms:modified>
</cp:coreProperties>
</file>