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980" activeTab="1"/>
  </bookViews>
  <sheets>
    <sheet name="Показатели" sheetId="1" r:id="rId1"/>
    <sheet name="анализ" sheetId="2" r:id="rId2"/>
  </sheets>
  <definedNames/>
  <calcPr fullCalcOnLoad="1"/>
</workbook>
</file>

<file path=xl/sharedStrings.xml><?xml version="1.0" encoding="utf-8"?>
<sst xmlns="http://schemas.openxmlformats.org/spreadsheetml/2006/main" count="129" uniqueCount="104">
  <si>
    <t>Наименование показателя</t>
  </si>
  <si>
    <t>в том числе:</t>
  </si>
  <si>
    <t>Код КОСГУ</t>
  </si>
  <si>
    <t>Планируемый остаток средств на начало планируемого года</t>
  </si>
  <si>
    <t>Х</t>
  </si>
  <si>
    <t>Поступления, всего: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</si>
  <si>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</si>
  <si>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</si>
  <si>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</si>
  <si>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</si>
  <si>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</si>
  <si>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</si>
  <si>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</si>
  <si>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</si>
  <si>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</si>
  <si>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</si>
  <si>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</si>
  <si>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</si>
  <si>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</si>
  <si>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</si>
  <si>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</si>
  <si>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</si>
  <si>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</si>
  <si>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</si>
  <si>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</si>
  <si>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</si>
  <si>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</si>
  <si>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</si>
  <si>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</si>
  <si>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</si>
  <si>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</si>
  <si>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</si>
  <si>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</si>
  <si>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Субсидии на выполнение муниципального задания</t>
  </si>
  <si>
    <t>в том числе</t>
  </si>
  <si>
    <t>СПРАВОЧНО</t>
  </si>
  <si>
    <t>Среднесписочная численность  персонала, чел.</t>
  </si>
  <si>
    <t>Фонд заработной платы, тыс.руб.</t>
  </si>
  <si>
    <t>Среднемесячная з/плата, руб.</t>
  </si>
  <si>
    <t>Просроченная задолженность по заработной плате</t>
  </si>
  <si>
    <t>Труд и заработная плата</t>
  </si>
  <si>
    <t>Обязательства перед бюджетной системой</t>
  </si>
  <si>
    <t>Дебиторская задолженность, всего</t>
  </si>
  <si>
    <t>Кредиторская задолженность, всего</t>
  </si>
  <si>
    <t>Налоги</t>
  </si>
  <si>
    <t xml:space="preserve">Задолженность по налогам в местный бюджет всего,                                                              </t>
  </si>
  <si>
    <t>Родительская плата за содержание ребенка в ДОУ</t>
  </si>
  <si>
    <t>налог на имущество</t>
  </si>
  <si>
    <t>по заработной плате</t>
  </si>
  <si>
    <t>по оплате услуг связи</t>
  </si>
  <si>
    <t>по оплате коммунальных услуг</t>
  </si>
  <si>
    <t>по оплате услуг по содержанию имущества</t>
  </si>
  <si>
    <t>по оплате прочих услуг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</si>
  <si>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</si>
  <si>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Субсидии на иные цели</t>
  </si>
  <si>
    <t>страховые взносы на обязательное соц.страх.,страх.взносы на ОМС</t>
  </si>
  <si>
    <t>Темп роста,%</t>
  </si>
  <si>
    <t xml:space="preserve"> Выполнение плана,%</t>
  </si>
  <si>
    <t>МП "Повышение энергетической эффективности экономики города Яровое и сокращение издержек в бюджетном секторе " на 2016-2020 годы</t>
  </si>
  <si>
    <t>Плановые и фактические показатели по услугам (работам)</t>
  </si>
  <si>
    <t>Муниципальное бюджетное дошкольное образовательное учреждение центр развития ребенка - детский сад № 31</t>
  </si>
  <si>
    <t>1.Реализация основных общеобразовательных программ дошкольного образования. Присмотр и уход за детьми.</t>
  </si>
  <si>
    <t>1.1. Показатели, характеризующие объем муниципальной услуги</t>
  </si>
  <si>
    <t>N п/п</t>
  </si>
  <si>
    <t>Единица измерения</t>
  </si>
  <si>
    <t>значения показателей объема муниципальной услуги</t>
  </si>
  <si>
    <t xml:space="preserve">Численность детей </t>
  </si>
  <si>
    <t xml:space="preserve">чел. </t>
  </si>
  <si>
    <t>Численность детей-инвалидов:</t>
  </si>
  <si>
    <t>чел.</t>
  </si>
  <si>
    <t>от 1 года до 3 лет</t>
  </si>
  <si>
    <t>от 3 до 8 лет</t>
  </si>
  <si>
    <t>Численность детей-сирот и детей, оставшихся без попечения родителей:</t>
  </si>
  <si>
    <t xml:space="preserve">просроченная кредиторская задолженность </t>
  </si>
  <si>
    <t>тел:8(38568)21749</t>
  </si>
  <si>
    <t>Руководитель МБДОУ ЦРР - д/с № 31  ____________ Н.М.Кулишенко</t>
  </si>
  <si>
    <t>МП "Государственная программа "Доступная среда в Алтайском крае"</t>
  </si>
  <si>
    <t>МП "Муниципальная адресно-инвестиционная программа муниципального образования"</t>
  </si>
  <si>
    <t>по компенсации части родительской платы за присмотр и уход за детьми</t>
  </si>
  <si>
    <t>План,          тыс.руб.</t>
  </si>
  <si>
    <t>Факт,         тыс.руб.</t>
  </si>
  <si>
    <t>План,       тыс.руб.</t>
  </si>
  <si>
    <t>Муниципальная услуга № 1:Реализация основных общеобразовательных программ дошкольного образования. Присмотр и уход за детьми.</t>
  </si>
  <si>
    <t>Отчет о   финансово-хозяйственной деятельности</t>
  </si>
  <si>
    <t xml:space="preserve">Муниципальное бюджетное дошкольное образовательное учреждение Центр развития ребенка - детский сад № 31 </t>
  </si>
  <si>
    <t>Ведущий экономист   ______________________        А.В. Нечесаная</t>
  </si>
  <si>
    <t>Факт</t>
  </si>
  <si>
    <t>План</t>
  </si>
  <si>
    <t>2017 г.</t>
  </si>
  <si>
    <t>МП "Профилактика преступлений и иных правонарушений в муниципальном образовании город Яровое Алтайского края " на 2015-2020 годы</t>
  </si>
  <si>
    <t>МП"Развитие системы образования и молодежной политике в муниципальном образовании город Яровое" на 2017-2020 годы.Подпрограмма "Развитие дошкольного образования"</t>
  </si>
  <si>
    <t>МП "Содействие занятости населения муниципального образования город Яровое Алтайского края" на 2017-2020 годы подпрограмма "Улучшение условий и охраны труда"</t>
  </si>
  <si>
    <t>по приобретению материальных запасов</t>
  </si>
  <si>
    <t>20.05.2019г</t>
  </si>
  <si>
    <t>за 2018г.</t>
  </si>
  <si>
    <t>2019/2018</t>
  </si>
  <si>
    <t>Иные выплаты</t>
  </si>
  <si>
    <t>Социальное пособие и компенсация в денежной форме</t>
  </si>
  <si>
    <t>по прочим расходам</t>
  </si>
  <si>
    <t>по расходам на закупку товаров, работ, услуг</t>
  </si>
  <si>
    <t xml:space="preserve">Исполнитель                    _____________       </t>
  </si>
  <si>
    <t>тел:8(38568)20769</t>
  </si>
  <si>
    <t>2018 г.</t>
  </si>
  <si>
    <t>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</si>
</sst>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#,##0.000"/>
    <numFmt numFmtId="186" formatCode="[$-FC19]d\ mmmm\ yyyy\ &quot;г.&quot;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_ ;\-0\ "/>
    <numFmt numFmtId="192" formatCode="0.000#,"/>
    <numFmt numFmtId="193" formatCode="#,##0.0000"/>
    <numFmt numFmtId="194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sz val="13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" fontId="5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2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6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Fill="1" applyBorder="1" applyAlignment="1">
      <alignment/>
    </xf>
    <xf numFmtId="182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5" fillId="34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4" fontId="5" fillId="34" borderId="10" xfId="59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/>
    </xf>
    <xf numFmtId="182" fontId="5" fillId="34" borderId="10" xfId="59" applyNumberFormat="1" applyFont="1" applyFill="1" applyBorder="1" applyAlignment="1">
      <alignment horizontal="center" vertical="top" wrapText="1"/>
    </xf>
    <xf numFmtId="182" fontId="5" fillId="34" borderId="10" xfId="0" applyNumberFormat="1" applyFont="1" applyFill="1" applyBorder="1" applyAlignment="1">
      <alignment horizontal="center"/>
    </xf>
    <xf numFmtId="182" fontId="5" fillId="0" borderId="10" xfId="59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" fontId="1" fillId="0" borderId="12" xfId="59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82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/>
    </xf>
    <xf numFmtId="2" fontId="6" fillId="35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6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A8" sqref="A8:F18"/>
    </sheetView>
  </sheetViews>
  <sheetFormatPr defaultColWidth="9.00390625" defaultRowHeight="12.75"/>
  <cols>
    <col min="1" max="1" width="27.25390625" style="62" customWidth="1"/>
    <col min="2" max="2" width="26.00390625" style="62" customWidth="1"/>
    <col min="3" max="3" width="10.625" style="62" customWidth="1"/>
    <col min="4" max="4" width="14.125" style="62" customWidth="1"/>
    <col min="5" max="5" width="11.75390625" style="62" customWidth="1"/>
    <col min="6" max="6" width="11.375" style="62" customWidth="1"/>
    <col min="7" max="16384" width="9.125" style="62" customWidth="1"/>
  </cols>
  <sheetData>
    <row r="1" spans="1:6" ht="15.75">
      <c r="A1" s="61" t="s">
        <v>59</v>
      </c>
      <c r="B1" s="61"/>
      <c r="C1" s="61"/>
      <c r="D1" s="61"/>
      <c r="E1" s="61"/>
      <c r="F1" s="61"/>
    </row>
    <row r="2" spans="1:4" ht="15.75">
      <c r="A2" s="31"/>
      <c r="B2" s="31"/>
      <c r="C2" s="31"/>
      <c r="D2" s="31"/>
    </row>
    <row r="3" spans="1:6" ht="43.5" customHeight="1">
      <c r="A3" s="63" t="s">
        <v>60</v>
      </c>
      <c r="B3" s="63"/>
      <c r="C3" s="63"/>
      <c r="D3" s="63"/>
      <c r="E3" s="63"/>
      <c r="F3" s="63"/>
    </row>
    <row r="4" spans="1:6" ht="37.5" customHeight="1">
      <c r="A4" s="64" t="s">
        <v>61</v>
      </c>
      <c r="B4" s="64"/>
      <c r="C4" s="64"/>
      <c r="D4" s="64"/>
      <c r="E4" s="64"/>
      <c r="F4" s="64"/>
    </row>
    <row r="5" spans="1:6" ht="15.75">
      <c r="A5" s="65"/>
      <c r="B5" s="65"/>
      <c r="C5" s="66"/>
      <c r="D5" s="66"/>
      <c r="E5" s="67"/>
      <c r="F5" s="67"/>
    </row>
    <row r="6" spans="1:6" ht="15.75">
      <c r="A6" s="65"/>
      <c r="B6" s="65"/>
      <c r="C6" s="66"/>
      <c r="D6" s="66"/>
      <c r="E6" s="67"/>
      <c r="F6" s="67"/>
    </row>
    <row r="7" spans="1:6" ht="15.75">
      <c r="A7" s="32" t="s">
        <v>62</v>
      </c>
      <c r="B7" s="32"/>
      <c r="C7" s="32"/>
      <c r="D7" s="32"/>
      <c r="E7" s="67"/>
      <c r="F7" s="67"/>
    </row>
    <row r="8" spans="1:6" ht="16.5" customHeight="1">
      <c r="A8" s="68" t="s">
        <v>63</v>
      </c>
      <c r="B8" s="68" t="s">
        <v>0</v>
      </c>
      <c r="C8" s="68" t="s">
        <v>64</v>
      </c>
      <c r="D8" s="68" t="s">
        <v>65</v>
      </c>
      <c r="E8" s="68"/>
      <c r="F8" s="68"/>
    </row>
    <row r="9" spans="1:6" ht="18" customHeight="1">
      <c r="A9" s="68"/>
      <c r="B9" s="68"/>
      <c r="C9" s="68"/>
      <c r="D9" s="69" t="s">
        <v>88</v>
      </c>
      <c r="E9" s="69" t="s">
        <v>102</v>
      </c>
      <c r="F9" s="69" t="s">
        <v>103</v>
      </c>
    </row>
    <row r="10" spans="1:6" ht="19.5" customHeight="1">
      <c r="A10" s="68"/>
      <c r="B10" s="68"/>
      <c r="C10" s="68"/>
      <c r="D10" s="69" t="s">
        <v>86</v>
      </c>
      <c r="E10" s="69" t="s">
        <v>86</v>
      </c>
      <c r="F10" s="69" t="s">
        <v>87</v>
      </c>
    </row>
    <row r="11" spans="1:6" ht="15.75">
      <c r="A11" s="69">
        <v>1</v>
      </c>
      <c r="B11" s="70" t="s">
        <v>66</v>
      </c>
      <c r="C11" s="70" t="s">
        <v>67</v>
      </c>
      <c r="D11" s="69">
        <v>212</v>
      </c>
      <c r="E11" s="69">
        <v>213</v>
      </c>
      <c r="F11" s="69">
        <v>200</v>
      </c>
    </row>
    <row r="12" spans="1:6" ht="15.75">
      <c r="A12" s="71" t="s">
        <v>10</v>
      </c>
      <c r="B12" s="71"/>
      <c r="C12" s="72"/>
      <c r="D12" s="72"/>
      <c r="E12" s="72"/>
      <c r="F12" s="72"/>
    </row>
    <row r="13" spans="1:6" ht="31.5">
      <c r="A13" s="73">
        <v>1</v>
      </c>
      <c r="B13" s="70" t="s">
        <v>68</v>
      </c>
      <c r="C13" s="70" t="s">
        <v>69</v>
      </c>
      <c r="D13" s="69">
        <v>3</v>
      </c>
      <c r="E13" s="69">
        <v>5</v>
      </c>
      <c r="F13" s="69">
        <v>5</v>
      </c>
    </row>
    <row r="14" spans="1:6" ht="15.75">
      <c r="A14" s="73"/>
      <c r="B14" s="70" t="s">
        <v>70</v>
      </c>
      <c r="C14" s="70" t="s">
        <v>69</v>
      </c>
      <c r="D14" s="69">
        <v>0</v>
      </c>
      <c r="E14" s="69">
        <v>1</v>
      </c>
      <c r="F14" s="69">
        <v>0</v>
      </c>
    </row>
    <row r="15" spans="1:6" ht="15.75">
      <c r="A15" s="73"/>
      <c r="B15" s="70" t="s">
        <v>71</v>
      </c>
      <c r="C15" s="70" t="s">
        <v>69</v>
      </c>
      <c r="D15" s="69">
        <v>3</v>
      </c>
      <c r="E15" s="69">
        <v>4</v>
      </c>
      <c r="F15" s="69">
        <v>5</v>
      </c>
    </row>
    <row r="16" spans="1:6" ht="60.75" customHeight="1">
      <c r="A16" s="73">
        <v>2</v>
      </c>
      <c r="B16" s="70" t="s">
        <v>72</v>
      </c>
      <c r="C16" s="70" t="s">
        <v>69</v>
      </c>
      <c r="D16" s="69">
        <v>2</v>
      </c>
      <c r="E16" s="69">
        <v>6</v>
      </c>
      <c r="F16" s="69">
        <v>4</v>
      </c>
    </row>
    <row r="17" spans="1:6" ht="15.75">
      <c r="A17" s="73"/>
      <c r="B17" s="70" t="s">
        <v>70</v>
      </c>
      <c r="C17" s="70" t="s">
        <v>69</v>
      </c>
      <c r="D17" s="69">
        <v>0</v>
      </c>
      <c r="E17" s="69">
        <v>0</v>
      </c>
      <c r="F17" s="69">
        <v>0</v>
      </c>
    </row>
    <row r="18" spans="1:6" ht="15.75">
      <c r="A18" s="73"/>
      <c r="B18" s="70" t="s">
        <v>71</v>
      </c>
      <c r="C18" s="70" t="s">
        <v>69</v>
      </c>
      <c r="D18" s="69">
        <v>2</v>
      </c>
      <c r="E18" s="69">
        <v>6</v>
      </c>
      <c r="F18" s="69">
        <v>4</v>
      </c>
    </row>
    <row r="20" spans="1:4" ht="15.75">
      <c r="A20" s="37" t="s">
        <v>75</v>
      </c>
      <c r="B20" s="38"/>
      <c r="C20" s="39"/>
      <c r="D20" s="39"/>
    </row>
    <row r="21" spans="1:4" ht="15">
      <c r="A21" s="38"/>
      <c r="B21" s="38"/>
      <c r="C21" s="38"/>
      <c r="D21" s="38"/>
    </row>
    <row r="22" spans="1:6" ht="15.75">
      <c r="A22" s="52" t="s">
        <v>100</v>
      </c>
      <c r="B22" s="52"/>
      <c r="C22" s="52"/>
      <c r="D22" s="52"/>
      <c r="E22" s="31"/>
      <c r="F22" s="31"/>
    </row>
    <row r="23" spans="1:6" ht="15.75">
      <c r="A23" s="53" t="s">
        <v>101</v>
      </c>
      <c r="B23" s="54"/>
      <c r="C23" s="39"/>
      <c r="D23" s="39"/>
      <c r="E23" s="31"/>
      <c r="F23" s="31"/>
    </row>
    <row r="24" spans="1:6" ht="15.75">
      <c r="A24" s="31" t="s">
        <v>93</v>
      </c>
      <c r="B24" s="31"/>
      <c r="C24" s="31"/>
      <c r="D24" s="31"/>
      <c r="E24" s="31"/>
      <c r="F24" s="31"/>
    </row>
  </sheetData>
  <sheetProtection/>
  <mergeCells count="14">
    <mergeCell ref="D8:F8"/>
    <mergeCell ref="A12:B12"/>
    <mergeCell ref="A13:A15"/>
    <mergeCell ref="A16:A18"/>
    <mergeCell ref="A1:F1"/>
    <mergeCell ref="A3:F3"/>
    <mergeCell ref="A4:F4"/>
    <mergeCell ref="A22:D22"/>
    <mergeCell ref="C8:C10"/>
    <mergeCell ref="A23:B23"/>
    <mergeCell ref="A5:A6"/>
    <mergeCell ref="B5:B6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75" zoomScaleNormal="75" zoomScalePageLayoutView="0" workbookViewId="0" topLeftCell="A19">
      <selection activeCell="A1" sqref="A1:IV16384"/>
    </sheetView>
  </sheetViews>
  <sheetFormatPr defaultColWidth="9.00390625" defaultRowHeight="12.75"/>
  <cols>
    <col min="1" max="1" width="60.875" style="2" customWidth="1"/>
    <col min="2" max="2" width="9.375" style="62" customWidth="1"/>
    <col min="3" max="6" width="17.75390625" style="2" customWidth="1"/>
    <col min="7" max="7" width="12.875" style="62" bestFit="1" customWidth="1"/>
    <col min="8" max="16384" width="9.125" style="62" customWidth="1"/>
  </cols>
  <sheetData>
    <row r="1" spans="1:6" ht="18.75">
      <c r="A1" s="55" t="s">
        <v>83</v>
      </c>
      <c r="B1" s="55"/>
      <c r="C1" s="55"/>
      <c r="D1" s="55"/>
      <c r="E1" s="55"/>
      <c r="F1" s="55"/>
    </row>
    <row r="2" spans="1:6" ht="21.75" customHeight="1">
      <c r="A2" s="55" t="s">
        <v>84</v>
      </c>
      <c r="B2" s="55"/>
      <c r="C2" s="55"/>
      <c r="D2" s="55"/>
      <c r="E2" s="55"/>
      <c r="F2" s="55"/>
    </row>
    <row r="3" spans="1:6" ht="21.75" customHeight="1">
      <c r="A3" s="60" t="s">
        <v>94</v>
      </c>
      <c r="B3" s="60"/>
      <c r="C3" s="60"/>
      <c r="D3" s="60"/>
      <c r="E3" s="60"/>
      <c r="F3" s="60"/>
    </row>
    <row r="4" spans="1:7" ht="34.5" customHeight="1">
      <c r="A4" s="74" t="s">
        <v>0</v>
      </c>
      <c r="B4" s="74" t="s">
        <v>2</v>
      </c>
      <c r="C4" s="4" t="s">
        <v>79</v>
      </c>
      <c r="D4" s="4" t="s">
        <v>80</v>
      </c>
      <c r="E4" s="4" t="s">
        <v>57</v>
      </c>
      <c r="F4" s="4" t="s">
        <v>81</v>
      </c>
      <c r="G4" s="14" t="s">
        <v>56</v>
      </c>
    </row>
    <row r="5" spans="1:7" ht="21.75" customHeight="1">
      <c r="A5" s="74"/>
      <c r="B5" s="74"/>
      <c r="C5" s="4">
        <v>2018</v>
      </c>
      <c r="D5" s="4">
        <v>2018</v>
      </c>
      <c r="E5" s="4">
        <v>2018</v>
      </c>
      <c r="F5" s="4">
        <v>2019</v>
      </c>
      <c r="G5" s="75" t="s">
        <v>95</v>
      </c>
    </row>
    <row r="6" spans="1:7" ht="21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0">
        <v>7</v>
      </c>
    </row>
    <row r="7" spans="1:7" ht="21.75" customHeight="1">
      <c r="A7" s="7" t="s">
        <v>3</v>
      </c>
      <c r="B7" s="4" t="s">
        <v>4</v>
      </c>
      <c r="C7" s="49">
        <v>279.89784</v>
      </c>
      <c r="D7" s="49">
        <v>279.89784</v>
      </c>
      <c r="E7" s="76"/>
      <c r="F7" s="76">
        <v>61.47916</v>
      </c>
      <c r="G7" s="5"/>
    </row>
    <row r="8" spans="1:7" ht="21.75" customHeight="1">
      <c r="A8" s="7" t="s">
        <v>5</v>
      </c>
      <c r="B8" s="4" t="s">
        <v>4</v>
      </c>
      <c r="C8" s="49">
        <f>C10+C12+C20</f>
        <v>22341.359259999997</v>
      </c>
      <c r="D8" s="47">
        <f>D10+D12+D20</f>
        <v>20660.86833</v>
      </c>
      <c r="E8" s="6">
        <f>D8/C8*100</f>
        <v>92.4781168842813</v>
      </c>
      <c r="F8" s="8">
        <f>F10+F12+F20</f>
        <v>21945.190000000002</v>
      </c>
      <c r="G8" s="77">
        <f>F8/D8*100</f>
        <v>106.2162037407457</v>
      </c>
    </row>
    <row r="9" spans="1:7" ht="21.75" customHeight="1">
      <c r="A9" s="7" t="s">
        <v>1</v>
      </c>
      <c r="B9" s="4"/>
      <c r="C9" s="47"/>
      <c r="D9" s="43"/>
      <c r="E9" s="6"/>
      <c r="F9" s="9"/>
      <c r="G9" s="77"/>
    </row>
    <row r="10" spans="1:7" ht="21.75" customHeight="1">
      <c r="A10" s="7" t="s">
        <v>33</v>
      </c>
      <c r="B10" s="4" t="s">
        <v>4</v>
      </c>
      <c r="C10" s="47">
        <f>C11</f>
        <v>16494.95387</v>
      </c>
      <c r="D10" s="47">
        <f>D11</f>
        <v>16069.86271</v>
      </c>
      <c r="E10" s="6">
        <f>D10/C10*100</f>
        <v>97.42290179560229</v>
      </c>
      <c r="F10" s="8">
        <f>F11</f>
        <v>17276.955</v>
      </c>
      <c r="G10" s="77">
        <f>F10/D10*100</f>
        <v>107.51152832966551</v>
      </c>
    </row>
    <row r="11" spans="1:7" s="1" customFormat="1" ht="53.25" customHeight="1">
      <c r="A11" s="10" t="s">
        <v>82</v>
      </c>
      <c r="B11" s="11"/>
      <c r="C11" s="47">
        <v>16494.95387</v>
      </c>
      <c r="D11" s="47">
        <v>16069.86271</v>
      </c>
      <c r="E11" s="6"/>
      <c r="F11" s="48">
        <v>17276.955</v>
      </c>
      <c r="G11" s="77"/>
    </row>
    <row r="12" spans="1:7" ht="21.75" customHeight="1">
      <c r="A12" s="7" t="s">
        <v>54</v>
      </c>
      <c r="B12" s="4" t="s">
        <v>4</v>
      </c>
      <c r="C12" s="47">
        <f>C13+C14+C17+C18+C15+C16+C19</f>
        <v>1548.00539</v>
      </c>
      <c r="D12" s="47">
        <f>D13+D14+D17+D18+D15+D16+D19</f>
        <v>1436.52349</v>
      </c>
      <c r="E12" s="6">
        <f>D12/C12*100</f>
        <v>92.79835194889083</v>
      </c>
      <c r="F12" s="51">
        <f>F13+F14+F17+F18+F15+F16+F19</f>
        <v>918.475</v>
      </c>
      <c r="G12" s="77">
        <f>F12/D12*100</f>
        <v>63.937346405661636</v>
      </c>
    </row>
    <row r="13" spans="1:7" ht="49.5">
      <c r="A13" s="7" t="s">
        <v>58</v>
      </c>
      <c r="B13" s="4"/>
      <c r="C13" s="47"/>
      <c r="D13" s="47"/>
      <c r="E13" s="6"/>
      <c r="F13" s="6"/>
      <c r="G13" s="77"/>
    </row>
    <row r="14" spans="1:7" ht="55.5" customHeight="1">
      <c r="A14" s="7" t="s">
        <v>89</v>
      </c>
      <c r="B14" s="4"/>
      <c r="C14" s="47">
        <v>421.88598</v>
      </c>
      <c r="D14" s="47">
        <v>407.15117</v>
      </c>
      <c r="E14" s="6"/>
      <c r="F14" s="6">
        <v>63.225</v>
      </c>
      <c r="G14" s="77"/>
    </row>
    <row r="15" spans="1:7" ht="39.75" customHeight="1">
      <c r="A15" s="7" t="s">
        <v>76</v>
      </c>
      <c r="B15" s="4"/>
      <c r="C15" s="47"/>
      <c r="D15" s="47"/>
      <c r="E15" s="6"/>
      <c r="F15" s="6"/>
      <c r="G15" s="77"/>
    </row>
    <row r="16" spans="1:7" ht="38.25" customHeight="1">
      <c r="A16" s="7" t="s">
        <v>77</v>
      </c>
      <c r="B16" s="4"/>
      <c r="C16" s="47"/>
      <c r="D16" s="47"/>
      <c r="E16" s="6"/>
      <c r="F16" s="6"/>
      <c r="G16" s="77"/>
    </row>
    <row r="17" spans="1:7" ht="66">
      <c r="A17" s="7" t="s">
        <v>90</v>
      </c>
      <c r="B17" s="4"/>
      <c r="C17" s="47">
        <f>102.4204+337.9</f>
        <v>440.32039999999995</v>
      </c>
      <c r="D17" s="47">
        <v>430.3194</v>
      </c>
      <c r="E17" s="6"/>
      <c r="F17" s="6">
        <v>151.25</v>
      </c>
      <c r="G17" s="77"/>
    </row>
    <row r="18" spans="1:7" ht="66">
      <c r="A18" s="7" t="s">
        <v>53</v>
      </c>
      <c r="B18" s="4"/>
      <c r="C18" s="47">
        <v>672.59901</v>
      </c>
      <c r="D18" s="47">
        <v>585.85292</v>
      </c>
      <c r="E18" s="6"/>
      <c r="F18" s="6">
        <v>704</v>
      </c>
      <c r="G18" s="77"/>
    </row>
    <row r="19" spans="1:7" ht="66">
      <c r="A19" s="7" t="s">
        <v>91</v>
      </c>
      <c r="B19" s="4"/>
      <c r="C19" s="47">
        <v>13.2</v>
      </c>
      <c r="D19" s="47">
        <v>13.2</v>
      </c>
      <c r="E19" s="6"/>
      <c r="F19" s="6"/>
      <c r="G19" s="77"/>
    </row>
    <row r="20" spans="1:7" ht="21.75" customHeight="1">
      <c r="A20" s="16" t="s">
        <v>6</v>
      </c>
      <c r="B20" s="4" t="s">
        <v>4</v>
      </c>
      <c r="C20" s="47">
        <f>C22</f>
        <v>4298.4</v>
      </c>
      <c r="D20" s="47">
        <f>D22</f>
        <v>3154.48213</v>
      </c>
      <c r="E20" s="6">
        <f>D20/C20*100</f>
        <v>73.38735645821701</v>
      </c>
      <c r="F20" s="6">
        <f>F22</f>
        <v>3749.76</v>
      </c>
      <c r="G20" s="77">
        <f>F20/D20*100</f>
        <v>118.8708588436353</v>
      </c>
    </row>
    <row r="21" spans="1:7" ht="21.75" customHeight="1">
      <c r="A21" s="12" t="s">
        <v>1</v>
      </c>
      <c r="B21" s="4"/>
      <c r="C21" s="47"/>
      <c r="D21" s="43"/>
      <c r="E21" s="6"/>
      <c r="F21" s="8"/>
      <c r="G21" s="77"/>
    </row>
    <row r="22" spans="1:7" ht="21.75" customHeight="1">
      <c r="A22" s="13" t="s">
        <v>46</v>
      </c>
      <c r="B22" s="14"/>
      <c r="C22" s="47">
        <v>4298.4</v>
      </c>
      <c r="D22" s="47">
        <v>3154.48213</v>
      </c>
      <c r="E22" s="6">
        <f>D22/C22*100</f>
        <v>73.38735645821701</v>
      </c>
      <c r="F22" s="8">
        <v>3749.76</v>
      </c>
      <c r="G22" s="77">
        <f>F22/D22*100</f>
        <v>118.8708588436353</v>
      </c>
    </row>
    <row r="23" spans="1:7" ht="21.75" customHeight="1">
      <c r="A23" s="7" t="s">
        <v>7</v>
      </c>
      <c r="B23" s="4" t="s">
        <v>4</v>
      </c>
      <c r="C23" s="47">
        <f>C7+C8-C24</f>
        <v>0</v>
      </c>
      <c r="D23" s="49">
        <f>D7+D8-D24</f>
        <v>61.479160000002594</v>
      </c>
      <c r="E23" s="6"/>
      <c r="F23" s="8">
        <f>F7+F8-F24</f>
        <v>0</v>
      </c>
      <c r="G23" s="77">
        <f>F23/D23*100</f>
        <v>0</v>
      </c>
    </row>
    <row r="24" spans="1:7" ht="21.75" customHeight="1">
      <c r="A24" s="16" t="s">
        <v>8</v>
      </c>
      <c r="B24" s="4">
        <v>900</v>
      </c>
      <c r="C24" s="49">
        <f>C26+C32+C46+C49+C52+C42</f>
        <v>22621.257100000003</v>
      </c>
      <c r="D24" s="49">
        <f>D26+D32+D46+D49+D52+D42</f>
        <v>20879.28701</v>
      </c>
      <c r="E24" s="6">
        <f>D24/C24*100</f>
        <v>92.2994107608635</v>
      </c>
      <c r="F24" s="78">
        <f>F26+F32+F46+F49+F52+F42</f>
        <v>22006.669160000005</v>
      </c>
      <c r="G24" s="77">
        <f>F24/D24*100</f>
        <v>105.39952417656815</v>
      </c>
    </row>
    <row r="25" spans="1:7" ht="21.75" customHeight="1">
      <c r="A25" s="12" t="s">
        <v>1</v>
      </c>
      <c r="B25" s="4"/>
      <c r="C25" s="47"/>
      <c r="D25" s="43"/>
      <c r="E25" s="15"/>
      <c r="F25" s="15"/>
      <c r="G25" s="77"/>
    </row>
    <row r="26" spans="1:7" ht="21.75" customHeight="1">
      <c r="A26" s="16" t="s">
        <v>9</v>
      </c>
      <c r="B26" s="4">
        <v>210</v>
      </c>
      <c r="C26" s="47">
        <f>C28+C29+C30+C31</f>
        <v>13973.63627</v>
      </c>
      <c r="D26" s="47">
        <f>D28+D29+D30+D31</f>
        <v>13742.28476</v>
      </c>
      <c r="E26" s="6">
        <f>D26/C26*100</f>
        <v>98.34437146115869</v>
      </c>
      <c r="F26" s="15">
        <f>F28+F29+F30</f>
        <v>14603.701280000001</v>
      </c>
      <c r="G26" s="77">
        <f>F26/D26*100</f>
        <v>106.26836465001325</v>
      </c>
    </row>
    <row r="27" spans="1:7" ht="21.75" customHeight="1">
      <c r="A27" s="12" t="s">
        <v>10</v>
      </c>
      <c r="B27" s="16"/>
      <c r="C27" s="47"/>
      <c r="D27" s="47"/>
      <c r="E27" s="15"/>
      <c r="F27" s="15"/>
      <c r="G27" s="77"/>
    </row>
    <row r="28" spans="1:7" ht="21.75" customHeight="1">
      <c r="A28" s="16" t="s">
        <v>11</v>
      </c>
      <c r="B28" s="4">
        <v>211</v>
      </c>
      <c r="C28" s="47">
        <v>10746.95987</v>
      </c>
      <c r="D28" s="47">
        <v>10651.94835</v>
      </c>
      <c r="E28" s="6">
        <f aca="true" t="shared" si="0" ref="E28:E38">D28/C28*100</f>
        <v>99.11592188721926</v>
      </c>
      <c r="F28" s="17">
        <v>11184.37428</v>
      </c>
      <c r="G28" s="77">
        <f>F28/D28*100</f>
        <v>104.99839008325644</v>
      </c>
    </row>
    <row r="29" spans="1:7" ht="21.75" customHeight="1">
      <c r="A29" s="16" t="s">
        <v>12</v>
      </c>
      <c r="B29" s="4">
        <v>212</v>
      </c>
      <c r="C29" s="47">
        <v>37.96996</v>
      </c>
      <c r="D29" s="47">
        <v>27.96996</v>
      </c>
      <c r="E29" s="6">
        <f t="shared" si="0"/>
        <v>73.66339074362996</v>
      </c>
      <c r="F29" s="15">
        <v>38.2</v>
      </c>
      <c r="G29" s="77">
        <f>F29/D29*100</f>
        <v>136.575096996921</v>
      </c>
    </row>
    <row r="30" spans="1:7" ht="21.75" customHeight="1">
      <c r="A30" s="16" t="s">
        <v>13</v>
      </c>
      <c r="B30" s="4">
        <v>213</v>
      </c>
      <c r="C30" s="47">
        <v>3186.49124</v>
      </c>
      <c r="D30" s="47">
        <v>3062.36645</v>
      </c>
      <c r="E30" s="6">
        <f t="shared" si="0"/>
        <v>96.10465616720164</v>
      </c>
      <c r="F30" s="15">
        <v>3381.127</v>
      </c>
      <c r="G30" s="77">
        <f>F30/D30*100</f>
        <v>110.40896167080201</v>
      </c>
    </row>
    <row r="31" spans="1:7" ht="21.75" customHeight="1">
      <c r="A31" s="16" t="s">
        <v>96</v>
      </c>
      <c r="B31" s="4"/>
      <c r="C31" s="47">
        <v>2.2152</v>
      </c>
      <c r="D31" s="47"/>
      <c r="E31" s="6"/>
      <c r="F31" s="15"/>
      <c r="G31" s="77"/>
    </row>
    <row r="32" spans="1:7" ht="21.75" customHeight="1">
      <c r="A32" s="16" t="s">
        <v>14</v>
      </c>
      <c r="B32" s="4">
        <v>220</v>
      </c>
      <c r="C32" s="47">
        <f>C34+C35+C36+C37+C38</f>
        <v>2153.0988899999998</v>
      </c>
      <c r="D32" s="47">
        <f>D34+D35+D36+D37+D38</f>
        <v>2034.9046199999998</v>
      </c>
      <c r="E32" s="6">
        <f t="shared" si="0"/>
        <v>94.51050434566895</v>
      </c>
      <c r="F32" s="15">
        <f>F34+F35+F36+F37+F38</f>
        <v>2081.004</v>
      </c>
      <c r="G32" s="77">
        <f>F32/D32*100</f>
        <v>102.2654319788217</v>
      </c>
    </row>
    <row r="33" spans="1:7" ht="21.75" customHeight="1">
      <c r="A33" s="12" t="s">
        <v>10</v>
      </c>
      <c r="B33" s="16"/>
      <c r="C33" s="47"/>
      <c r="D33" s="47"/>
      <c r="E33" s="6"/>
      <c r="F33" s="15"/>
      <c r="G33" s="77"/>
    </row>
    <row r="34" spans="1:7" ht="21.75" customHeight="1">
      <c r="A34" s="16" t="s">
        <v>15</v>
      </c>
      <c r="B34" s="4">
        <v>221</v>
      </c>
      <c r="C34" s="47">
        <v>29</v>
      </c>
      <c r="D34" s="47">
        <v>26.51863</v>
      </c>
      <c r="E34" s="6">
        <f t="shared" si="0"/>
        <v>91.44355172413793</v>
      </c>
      <c r="F34" s="15">
        <v>28.7</v>
      </c>
      <c r="G34" s="77">
        <f>F34/D34*100</f>
        <v>108.22580201164239</v>
      </c>
    </row>
    <row r="35" spans="1:7" ht="21.75" customHeight="1">
      <c r="A35" s="16" t="s">
        <v>16</v>
      </c>
      <c r="B35" s="4">
        <v>222</v>
      </c>
      <c r="C35" s="47">
        <v>0.4602</v>
      </c>
      <c r="D35" s="47">
        <v>0.4602</v>
      </c>
      <c r="E35" s="6">
        <f t="shared" si="0"/>
        <v>100</v>
      </c>
      <c r="F35" s="15">
        <v>2</v>
      </c>
      <c r="G35" s="77">
        <f>F35/D35*100</f>
        <v>434.593654932638</v>
      </c>
    </row>
    <row r="36" spans="1:7" ht="21.75" customHeight="1">
      <c r="A36" s="16" t="s">
        <v>17</v>
      </c>
      <c r="B36" s="4">
        <v>223</v>
      </c>
      <c r="C36" s="47">
        <v>1680.857</v>
      </c>
      <c r="D36" s="47">
        <v>1663.99571</v>
      </c>
      <c r="E36" s="6">
        <f t="shared" si="0"/>
        <v>98.99686350474786</v>
      </c>
      <c r="F36" s="8">
        <v>1744.279</v>
      </c>
      <c r="G36" s="77">
        <f>F36/D36*100</f>
        <v>104.82472938587084</v>
      </c>
    </row>
    <row r="37" spans="1:7" ht="21.75" customHeight="1">
      <c r="A37" s="16" t="s">
        <v>18</v>
      </c>
      <c r="B37" s="4">
        <v>225</v>
      </c>
      <c r="C37" s="47">
        <f>128.12457+46.472</f>
        <v>174.59657</v>
      </c>
      <c r="D37" s="47">
        <v>90.46977</v>
      </c>
      <c r="E37" s="6">
        <f t="shared" si="0"/>
        <v>51.81646466479839</v>
      </c>
      <c r="F37" s="8">
        <v>132.8</v>
      </c>
      <c r="G37" s="77">
        <f>F37/D37*100</f>
        <v>146.78936400523622</v>
      </c>
    </row>
    <row r="38" spans="1:7" ht="21.75" customHeight="1">
      <c r="A38" s="16" t="s">
        <v>19</v>
      </c>
      <c r="B38" s="4">
        <v>226</v>
      </c>
      <c r="C38" s="47">
        <v>268.18512</v>
      </c>
      <c r="D38" s="47">
        <v>253.46031</v>
      </c>
      <c r="E38" s="6">
        <f t="shared" si="0"/>
        <v>94.50946048013402</v>
      </c>
      <c r="F38" s="8">
        <v>173.225</v>
      </c>
      <c r="G38" s="77">
        <f>F38/D38*100</f>
        <v>68.34403382525652</v>
      </c>
    </row>
    <row r="39" spans="1:7" ht="21.75" customHeight="1">
      <c r="A39" s="16" t="s">
        <v>20</v>
      </c>
      <c r="B39" s="4">
        <v>240</v>
      </c>
      <c r="C39" s="47"/>
      <c r="D39" s="47">
        <v>0</v>
      </c>
      <c r="E39" s="8">
        <v>0</v>
      </c>
      <c r="F39" s="8">
        <v>0</v>
      </c>
      <c r="G39" s="77"/>
    </row>
    <row r="40" spans="1:7" ht="21.75" customHeight="1">
      <c r="A40" s="18" t="s">
        <v>10</v>
      </c>
      <c r="B40" s="16"/>
      <c r="C40" s="47"/>
      <c r="D40" s="43"/>
      <c r="E40" s="8"/>
      <c r="F40" s="8"/>
      <c r="G40" s="77"/>
    </row>
    <row r="41" spans="1:7" ht="21.75" customHeight="1">
      <c r="A41" s="16" t="s">
        <v>21</v>
      </c>
      <c r="B41" s="4">
        <v>241</v>
      </c>
      <c r="C41" s="47"/>
      <c r="D41" s="43">
        <v>0</v>
      </c>
      <c r="E41" s="8">
        <v>0</v>
      </c>
      <c r="F41" s="8">
        <v>0</v>
      </c>
      <c r="G41" s="77"/>
    </row>
    <row r="42" spans="1:7" ht="21.75" customHeight="1">
      <c r="A42" s="16" t="s">
        <v>22</v>
      </c>
      <c r="B42" s="4">
        <v>260</v>
      </c>
      <c r="C42" s="43">
        <f>C44</f>
        <v>767.33966</v>
      </c>
      <c r="D42" s="43">
        <f>D44</f>
        <v>670.43805</v>
      </c>
      <c r="E42" s="8">
        <f>D42/C42</f>
        <v>0.873717448671948</v>
      </c>
      <c r="F42" s="8">
        <f>F44+F45</f>
        <v>767.92472</v>
      </c>
      <c r="G42" s="77">
        <f>F42/D42*100</f>
        <v>114.54074242952052</v>
      </c>
    </row>
    <row r="43" spans="1:7" ht="21.75" customHeight="1">
      <c r="A43" s="18" t="s">
        <v>10</v>
      </c>
      <c r="B43" s="16"/>
      <c r="C43" s="47"/>
      <c r="D43" s="43"/>
      <c r="E43" s="8"/>
      <c r="F43" s="8"/>
      <c r="G43" s="77"/>
    </row>
    <row r="44" spans="1:7" ht="21.75" customHeight="1">
      <c r="A44" s="16" t="s">
        <v>23</v>
      </c>
      <c r="B44" s="4">
        <v>262</v>
      </c>
      <c r="C44" s="47">
        <v>767.33966</v>
      </c>
      <c r="D44" s="43">
        <v>670.43805</v>
      </c>
      <c r="E44" s="8">
        <f>D44/C44</f>
        <v>0.873717448671948</v>
      </c>
      <c r="F44" s="8">
        <v>756.5</v>
      </c>
      <c r="G44" s="77">
        <f>F44/D44*100</f>
        <v>112.8366744697739</v>
      </c>
    </row>
    <row r="45" spans="1:7" ht="21.75" customHeight="1">
      <c r="A45" s="16" t="s">
        <v>97</v>
      </c>
      <c r="B45" s="4">
        <v>266</v>
      </c>
      <c r="C45" s="47"/>
      <c r="D45" s="43"/>
      <c r="E45" s="8"/>
      <c r="F45" s="8">
        <v>11.42472</v>
      </c>
      <c r="G45" s="77"/>
    </row>
    <row r="46" spans="1:7" ht="21.75" customHeight="1">
      <c r="A46" s="16" t="s">
        <v>24</v>
      </c>
      <c r="B46" s="4">
        <v>290</v>
      </c>
      <c r="C46" s="47">
        <v>496.45171</v>
      </c>
      <c r="D46" s="47">
        <v>397.07404</v>
      </c>
      <c r="E46" s="6">
        <f>D46/C46</f>
        <v>0.7998240956809274</v>
      </c>
      <c r="F46" s="8">
        <v>461.9</v>
      </c>
      <c r="G46" s="77">
        <f>F46/D46*100</f>
        <v>116.32591241673718</v>
      </c>
    </row>
    <row r="47" spans="1:7" ht="21.75" customHeight="1">
      <c r="A47" s="16" t="s">
        <v>25</v>
      </c>
      <c r="B47" s="4">
        <v>300</v>
      </c>
      <c r="C47" s="47">
        <f>C49+C52</f>
        <v>5230.73057</v>
      </c>
      <c r="D47" s="47">
        <f>D49+D52</f>
        <v>4034.58554</v>
      </c>
      <c r="E47" s="8">
        <f>D47/C47*100</f>
        <v>77.13235246983865</v>
      </c>
      <c r="F47" s="8">
        <f>F49+F52</f>
        <v>4092.13916</v>
      </c>
      <c r="G47" s="77">
        <f>F47/D47*100</f>
        <v>101.42650637666242</v>
      </c>
    </row>
    <row r="48" spans="1:7" ht="21.75" customHeight="1">
      <c r="A48" s="18" t="s">
        <v>10</v>
      </c>
      <c r="B48" s="16"/>
      <c r="C48" s="47"/>
      <c r="D48" s="43"/>
      <c r="E48" s="8"/>
      <c r="F48" s="8"/>
      <c r="G48" s="77"/>
    </row>
    <row r="49" spans="1:7" ht="21.75" customHeight="1">
      <c r="A49" s="16" t="s">
        <v>26</v>
      </c>
      <c r="B49" s="4">
        <v>310</v>
      </c>
      <c r="C49" s="47">
        <f>393.82611+337.9</f>
        <v>731.7261100000001</v>
      </c>
      <c r="D49" s="47">
        <v>731.71511</v>
      </c>
      <c r="E49" s="6">
        <f>D49/C49*100</f>
        <v>99.99849670527678</v>
      </c>
      <c r="F49" s="8">
        <v>155.9</v>
      </c>
      <c r="G49" s="77">
        <f>F49/D49*100</f>
        <v>21.306106416197967</v>
      </c>
    </row>
    <row r="50" spans="1:7" ht="21.75" customHeight="1">
      <c r="A50" s="16" t="s">
        <v>27</v>
      </c>
      <c r="B50" s="4">
        <v>320</v>
      </c>
      <c r="C50" s="47"/>
      <c r="D50" s="47"/>
      <c r="E50" s="8"/>
      <c r="F50" s="8"/>
      <c r="G50" s="77"/>
    </row>
    <row r="51" spans="1:7" ht="21.75" customHeight="1">
      <c r="A51" s="16" t="s">
        <v>28</v>
      </c>
      <c r="B51" s="4">
        <v>330</v>
      </c>
      <c r="C51" s="47"/>
      <c r="D51" s="47"/>
      <c r="E51" s="8"/>
      <c r="F51" s="8"/>
      <c r="G51" s="77"/>
    </row>
    <row r="52" spans="1:7" ht="21.75" customHeight="1">
      <c r="A52" s="19" t="s">
        <v>29</v>
      </c>
      <c r="B52" s="79">
        <v>340</v>
      </c>
      <c r="C52" s="47">
        <v>4499.00446</v>
      </c>
      <c r="D52" s="47">
        <v>3302.87043</v>
      </c>
      <c r="E52" s="6">
        <f>D52/C52*100</f>
        <v>73.4133619863093</v>
      </c>
      <c r="F52" s="8">
        <v>3936.23916</v>
      </c>
      <c r="G52" s="77">
        <f>F52/D52*100</f>
        <v>119.1763117392407</v>
      </c>
    </row>
    <row r="53" spans="1:7" ht="21.75" customHeight="1">
      <c r="A53" s="16" t="s">
        <v>30</v>
      </c>
      <c r="B53" s="4">
        <v>500</v>
      </c>
      <c r="C53" s="47"/>
      <c r="D53" s="43"/>
      <c r="E53" s="8"/>
      <c r="F53" s="8"/>
      <c r="G53" s="77"/>
    </row>
    <row r="54" spans="1:7" ht="21.75" customHeight="1">
      <c r="A54" s="18" t="s">
        <v>10</v>
      </c>
      <c r="B54" s="16"/>
      <c r="C54" s="47"/>
      <c r="D54" s="43"/>
      <c r="E54" s="8"/>
      <c r="F54" s="8"/>
      <c r="G54" s="77"/>
    </row>
    <row r="55" spans="1:7" ht="21.75" customHeight="1">
      <c r="A55" s="16" t="s">
        <v>31</v>
      </c>
      <c r="B55" s="4">
        <v>520</v>
      </c>
      <c r="C55" s="47"/>
      <c r="D55" s="43"/>
      <c r="E55" s="8"/>
      <c r="F55" s="8"/>
      <c r="G55" s="77"/>
    </row>
    <row r="56" spans="1:7" ht="21.75" customHeight="1">
      <c r="A56" s="16" t="s">
        <v>32</v>
      </c>
      <c r="B56" s="4">
        <v>530</v>
      </c>
      <c r="C56" s="47"/>
      <c r="D56" s="43"/>
      <c r="E56" s="8"/>
      <c r="F56" s="8"/>
      <c r="G56" s="77"/>
    </row>
    <row r="57" spans="1:7" ht="21.75" customHeight="1">
      <c r="A57" s="25" t="s">
        <v>35</v>
      </c>
      <c r="B57" s="5"/>
      <c r="C57" s="43"/>
      <c r="D57" s="43"/>
      <c r="E57" s="8"/>
      <c r="F57" s="8"/>
      <c r="G57" s="77"/>
    </row>
    <row r="58" spans="1:7" ht="21.75" customHeight="1">
      <c r="A58" s="80" t="s">
        <v>40</v>
      </c>
      <c r="B58" s="20"/>
      <c r="C58" s="21"/>
      <c r="D58" s="44"/>
      <c r="E58" s="21"/>
      <c r="F58" s="21"/>
      <c r="G58" s="81"/>
    </row>
    <row r="59" spans="1:7" ht="21.75" customHeight="1">
      <c r="A59" s="22" t="s">
        <v>36</v>
      </c>
      <c r="B59" s="5"/>
      <c r="C59" s="46">
        <v>53.8</v>
      </c>
      <c r="D59" s="46">
        <v>53.8</v>
      </c>
      <c r="E59" s="8"/>
      <c r="F59" s="23">
        <v>51.3</v>
      </c>
      <c r="G59" s="77">
        <f>F59/D59*100</f>
        <v>95.35315985130111</v>
      </c>
    </row>
    <row r="60" spans="1:7" ht="21.75" customHeight="1">
      <c r="A60" s="22" t="s">
        <v>37</v>
      </c>
      <c r="B60" s="5"/>
      <c r="C60" s="47">
        <v>10746.95987</v>
      </c>
      <c r="D60" s="47">
        <v>10651.9</v>
      </c>
      <c r="E60" s="6">
        <f>E28</f>
        <v>99.11592188721926</v>
      </c>
      <c r="F60" s="8">
        <v>11184.37428</v>
      </c>
      <c r="G60" s="77">
        <f>F60/D60*100</f>
        <v>104.9988666810616</v>
      </c>
    </row>
    <row r="61" spans="1:7" ht="21.75" customHeight="1">
      <c r="A61" s="22" t="s">
        <v>38</v>
      </c>
      <c r="B61" s="5"/>
      <c r="C61" s="46">
        <f>C60/C59/12*1000</f>
        <v>16646.468200123916</v>
      </c>
      <c r="D61" s="46">
        <f>D60/D59/12*1000</f>
        <v>16499.225526641883</v>
      </c>
      <c r="E61" s="23"/>
      <c r="F61" s="23">
        <f>F60/F59/12*1000</f>
        <v>18168.249317738795</v>
      </c>
      <c r="G61" s="77"/>
    </row>
    <row r="62" spans="1:7" ht="21.75" customHeight="1">
      <c r="A62" s="22" t="s">
        <v>39</v>
      </c>
      <c r="B62" s="5"/>
      <c r="C62" s="8"/>
      <c r="D62" s="8"/>
      <c r="E62" s="8"/>
      <c r="F62" s="8"/>
      <c r="G62" s="77"/>
    </row>
    <row r="63" spans="1:7" ht="21.75" customHeight="1">
      <c r="A63" s="80" t="s">
        <v>41</v>
      </c>
      <c r="B63" s="20"/>
      <c r="C63" s="21"/>
      <c r="D63" s="21"/>
      <c r="E63" s="21"/>
      <c r="F63" s="21"/>
      <c r="G63" s="81"/>
    </row>
    <row r="64" spans="1:7" ht="21.75" customHeight="1">
      <c r="A64" s="24" t="s">
        <v>42</v>
      </c>
      <c r="B64" s="5"/>
      <c r="C64" s="43">
        <v>42.6</v>
      </c>
      <c r="D64" s="43"/>
      <c r="E64" s="8"/>
      <c r="F64" s="8"/>
      <c r="G64" s="77"/>
    </row>
    <row r="65" spans="1:7" ht="21.75" customHeight="1">
      <c r="A65" s="24" t="s">
        <v>43</v>
      </c>
      <c r="B65" s="5"/>
      <c r="C65" s="43">
        <f>C67+C68+C70+C71+C72+C73+C74+C75+C76</f>
        <v>30.2</v>
      </c>
      <c r="D65" s="50">
        <f>D67+D68+D70+D71+D72+D73+D74+D75+D76+D69</f>
        <v>329.98865</v>
      </c>
      <c r="E65" s="8"/>
      <c r="F65" s="8"/>
      <c r="G65" s="77">
        <f>F65/D65*100</f>
        <v>0</v>
      </c>
    </row>
    <row r="66" spans="1:7" ht="21.75" customHeight="1">
      <c r="A66" s="24" t="s">
        <v>34</v>
      </c>
      <c r="B66" s="5"/>
      <c r="C66" s="43"/>
      <c r="D66" s="43"/>
      <c r="E66" s="8"/>
      <c r="F66" s="8"/>
      <c r="G66" s="77"/>
    </row>
    <row r="67" spans="1:7" ht="21.75" customHeight="1">
      <c r="A67" s="25" t="s">
        <v>48</v>
      </c>
      <c r="B67" s="5"/>
      <c r="C67" s="43"/>
      <c r="D67" s="43"/>
      <c r="E67" s="8"/>
      <c r="F67" s="8"/>
      <c r="G67" s="77">
        <v>0</v>
      </c>
    </row>
    <row r="68" spans="1:7" s="1" customFormat="1" ht="21.75" customHeight="1">
      <c r="A68" s="25" t="s">
        <v>98</v>
      </c>
      <c r="B68" s="26"/>
      <c r="C68" s="45"/>
      <c r="D68" s="43">
        <v>17.16342</v>
      </c>
      <c r="E68" s="9"/>
      <c r="F68" s="9"/>
      <c r="G68" s="77">
        <v>0</v>
      </c>
    </row>
    <row r="69" spans="1:7" s="1" customFormat="1" ht="34.5" customHeight="1">
      <c r="A69" s="25" t="s">
        <v>78</v>
      </c>
      <c r="B69" s="26"/>
      <c r="C69" s="45"/>
      <c r="D69" s="45"/>
      <c r="E69" s="9"/>
      <c r="F69" s="9"/>
      <c r="G69" s="77"/>
    </row>
    <row r="70" spans="1:7" ht="21.75" customHeight="1">
      <c r="A70" s="25" t="s">
        <v>49</v>
      </c>
      <c r="B70" s="5"/>
      <c r="C70" s="43">
        <v>2.3</v>
      </c>
      <c r="D70" s="43">
        <v>2.33377</v>
      </c>
      <c r="E70" s="8"/>
      <c r="F70" s="8"/>
      <c r="G70" s="77">
        <f>F70/D70*100</f>
        <v>0</v>
      </c>
    </row>
    <row r="71" spans="1:7" ht="21.75" customHeight="1">
      <c r="A71" s="25" t="s">
        <v>50</v>
      </c>
      <c r="B71" s="5"/>
      <c r="C71" s="43">
        <v>6.9</v>
      </c>
      <c r="D71" s="43">
        <v>2.401</v>
      </c>
      <c r="E71" s="8"/>
      <c r="F71" s="8"/>
      <c r="G71" s="77">
        <f>F71/D71*100</f>
        <v>0</v>
      </c>
    </row>
    <row r="72" spans="1:7" ht="21.75" customHeight="1">
      <c r="A72" s="25" t="s">
        <v>52</v>
      </c>
      <c r="B72" s="5"/>
      <c r="C72" s="43"/>
      <c r="D72" s="43"/>
      <c r="E72" s="8"/>
      <c r="F72" s="8"/>
      <c r="G72" s="77" t="e">
        <f>F72/D72*100</f>
        <v>#DIV/0!</v>
      </c>
    </row>
    <row r="73" spans="1:7" ht="21.75" customHeight="1">
      <c r="A73" s="25" t="s">
        <v>92</v>
      </c>
      <c r="B73" s="5"/>
      <c r="C73" s="43">
        <v>21</v>
      </c>
      <c r="D73" s="43"/>
      <c r="E73" s="8"/>
      <c r="F73" s="8"/>
      <c r="G73" s="77" t="e">
        <f>F73/D73*100</f>
        <v>#DIV/0!</v>
      </c>
    </row>
    <row r="74" spans="1:7" ht="21.75" customHeight="1">
      <c r="A74" s="25" t="s">
        <v>51</v>
      </c>
      <c r="B74" s="5"/>
      <c r="C74" s="43"/>
      <c r="D74" s="43">
        <v>74.8638</v>
      </c>
      <c r="E74" s="8"/>
      <c r="F74" s="8"/>
      <c r="G74" s="77">
        <f>F74/D74*100</f>
        <v>0</v>
      </c>
    </row>
    <row r="75" spans="1:7" s="1" customFormat="1" ht="21.75" customHeight="1">
      <c r="A75" s="25" t="s">
        <v>99</v>
      </c>
      <c r="B75" s="26"/>
      <c r="C75" s="9"/>
      <c r="D75" s="8">
        <v>7.509</v>
      </c>
      <c r="E75" s="9"/>
      <c r="F75" s="9"/>
      <c r="G75" s="77">
        <v>0</v>
      </c>
    </row>
    <row r="76" spans="1:7" ht="21.75" customHeight="1">
      <c r="A76" s="80" t="s">
        <v>44</v>
      </c>
      <c r="B76" s="20"/>
      <c r="C76" s="21">
        <f>C77+C80</f>
        <v>0</v>
      </c>
      <c r="D76" s="21">
        <f>D77</f>
        <v>225.71766000000002</v>
      </c>
      <c r="E76" s="21"/>
      <c r="F76" s="21"/>
      <c r="G76" s="81">
        <v>0</v>
      </c>
    </row>
    <row r="77" spans="1:7" s="82" customFormat="1" ht="30.75" customHeight="1">
      <c r="A77" s="24" t="s">
        <v>45</v>
      </c>
      <c r="B77" s="27"/>
      <c r="C77" s="28"/>
      <c r="D77" s="28">
        <f>D80+D79</f>
        <v>225.71766000000002</v>
      </c>
      <c r="E77" s="28"/>
      <c r="F77" s="28"/>
      <c r="G77" s="77">
        <v>0</v>
      </c>
    </row>
    <row r="78" spans="1:7" s="82" customFormat="1" ht="21.75" customHeight="1">
      <c r="A78" s="24" t="s">
        <v>34</v>
      </c>
      <c r="B78" s="27"/>
      <c r="C78" s="28"/>
      <c r="D78" s="28"/>
      <c r="E78" s="28"/>
      <c r="F78" s="28"/>
      <c r="G78" s="77"/>
    </row>
    <row r="79" spans="1:7" s="82" customFormat="1" ht="45" customHeight="1">
      <c r="A79" s="24" t="s">
        <v>55</v>
      </c>
      <c r="B79" s="27"/>
      <c r="C79" s="28"/>
      <c r="D79" s="28">
        <v>146.44166</v>
      </c>
      <c r="E79" s="28"/>
      <c r="F79" s="28"/>
      <c r="G79" s="77">
        <v>0</v>
      </c>
    </row>
    <row r="80" spans="1:7" s="82" customFormat="1" ht="21.75" customHeight="1">
      <c r="A80" s="33" t="s">
        <v>47</v>
      </c>
      <c r="B80" s="34"/>
      <c r="C80" s="35"/>
      <c r="D80" s="35">
        <v>79.276</v>
      </c>
      <c r="E80" s="36"/>
      <c r="F80" s="36"/>
      <c r="G80" s="83">
        <v>0</v>
      </c>
    </row>
    <row r="81" spans="1:7" s="84" customFormat="1" ht="21.75" customHeight="1">
      <c r="A81" s="24" t="s">
        <v>73</v>
      </c>
      <c r="B81" s="27"/>
      <c r="C81" s="29"/>
      <c r="D81" s="29">
        <v>180.85904</v>
      </c>
      <c r="E81" s="28"/>
      <c r="F81" s="28"/>
      <c r="G81" s="77"/>
    </row>
    <row r="82" ht="21.75" customHeight="1">
      <c r="A82" s="3"/>
    </row>
    <row r="83" spans="1:3" ht="21.75" customHeight="1">
      <c r="A83" s="40" t="s">
        <v>75</v>
      </c>
      <c r="B83" s="41"/>
      <c r="C83" s="42"/>
    </row>
    <row r="84" spans="1:3" s="85" customFormat="1" ht="21.75" customHeight="1">
      <c r="A84" s="41"/>
      <c r="B84" s="41"/>
      <c r="C84" s="41"/>
    </row>
    <row r="85" spans="1:3" ht="21.75" customHeight="1">
      <c r="A85" s="59" t="s">
        <v>85</v>
      </c>
      <c r="B85" s="59"/>
      <c r="C85" s="59"/>
    </row>
    <row r="86" spans="1:3" ht="21.75" customHeight="1">
      <c r="A86" s="56" t="s">
        <v>74</v>
      </c>
      <c r="B86" s="57"/>
      <c r="C86" s="42"/>
    </row>
    <row r="87" spans="1:2" ht="21.75" customHeight="1">
      <c r="A87" s="58" t="s">
        <v>93</v>
      </c>
      <c r="B87" s="86"/>
    </row>
  </sheetData>
  <sheetProtection/>
  <mergeCells count="8">
    <mergeCell ref="A1:F1"/>
    <mergeCell ref="A86:B86"/>
    <mergeCell ref="A87:B87"/>
    <mergeCell ref="A2:F2"/>
    <mergeCell ref="A4:A5"/>
    <mergeCell ref="B4:B5"/>
    <mergeCell ref="A85:C85"/>
    <mergeCell ref="A3:F3"/>
  </mergeCells>
  <printOptions/>
  <pageMargins left="0.16" right="0.15748031496062992" top="0.3" bottom="0.3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tln</dc:creator>
  <cp:keywords/>
  <dc:description/>
  <cp:lastModifiedBy>Тютюнникова Людмила Николаевна</cp:lastModifiedBy>
  <cp:lastPrinted>2016-04-05T04:28:28Z</cp:lastPrinted>
  <dcterms:created xsi:type="dcterms:W3CDTF">2012-01-20T03:59:40Z</dcterms:created>
  <dcterms:modified xsi:type="dcterms:W3CDTF">2019-05-27T01:21:48Z</dcterms:modified>
  <cp:category/>
  <cp:version/>
  <cp:contentType/>
  <cp:contentStatus/>
</cp:coreProperties>
</file>