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13" sheetId="1" r:id="rId1"/>
    <sheet name="тариф" sheetId="2" r:id="rId2"/>
  </sheets>
  <externalReferences>
    <externalReference r:id="rId5"/>
  </externalReferences>
  <definedNames>
    <definedName name="_xlnm.Print_Titles" localSheetId="0">'Доватора 13'!$6:$6</definedName>
    <definedName name="_xlnm.Print_Area" localSheetId="0">'Доватора 13'!$A$1:$C$84</definedName>
  </definedNames>
  <calcPr fullCalcOnLoad="1"/>
</workbook>
</file>

<file path=xl/sharedStrings.xml><?xml version="1.0" encoding="utf-8"?>
<sst xmlns="http://schemas.openxmlformats.org/spreadsheetml/2006/main" count="112" uniqueCount="71">
  <si>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</si>
  <si>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</si>
  <si>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</si>
  <si>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</si>
  <si>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</si>
  <si>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</si>
  <si>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</si>
  <si>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</si>
  <si>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</si>
  <si>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</si>
  <si>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</si>
  <si>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остекление оконных рам</t>
  </si>
  <si>
    <t>расположенного по адресу: ул.Доватора 13</t>
  </si>
  <si>
    <t>подготовка к зиме</t>
  </si>
  <si>
    <t>прокладка трубопроводов</t>
  </si>
  <si>
    <t>ревизия запорной арматуры</t>
  </si>
  <si>
    <t xml:space="preserve">ремонт подъездов </t>
  </si>
  <si>
    <t xml:space="preserve">утепление ввода гвс </t>
  </si>
  <si>
    <t>электромонтажные работы</t>
  </si>
  <si>
    <t>капитальный ремонт электросетей</t>
  </si>
  <si>
    <t xml:space="preserve">ремонт слуховых окон </t>
  </si>
  <si>
    <t>устройство крыльца. очистка подвала</t>
  </si>
  <si>
    <t xml:space="preserve">заделка слуховых окон </t>
  </si>
  <si>
    <t xml:space="preserve">замена затвора </t>
  </si>
  <si>
    <t>замена канализационной трубы</t>
  </si>
  <si>
    <t>замена стояковой системы холодного водоснабжения</t>
  </si>
  <si>
    <t>посыпка отсевом</t>
  </si>
  <si>
    <t>пробивка засора</t>
  </si>
  <si>
    <t xml:space="preserve">устройство канавы </t>
  </si>
  <si>
    <t>ремонт системы канализационной</t>
  </si>
  <si>
    <t xml:space="preserve">ремонт системы отопления </t>
  </si>
  <si>
    <t xml:space="preserve">установка ОДПУ   22 октября 2014 </t>
  </si>
  <si>
    <t>замена вентиля</t>
  </si>
  <si>
    <t>Начислено за текущий ремонт жители:</t>
  </si>
  <si>
    <t>ООО "Ромашка" (магазин Елена)</t>
  </si>
  <si>
    <t>текущий ремонт</t>
  </si>
  <si>
    <t>ООО "МАРТ" (магазин Кружка)</t>
  </si>
  <si>
    <t>Итого начислено за текущий ремонт:</t>
  </si>
  <si>
    <t>Итого оплачено за текущий ремонт:</t>
  </si>
  <si>
    <t>Финансовый результат по оплате:</t>
  </si>
  <si>
    <t>Финансовый результат по начислению:</t>
  </si>
  <si>
    <t>ОК</t>
  </si>
  <si>
    <t>замена задвижек сентябрь 2013</t>
  </si>
  <si>
    <t>ремонт перил 27.09.2013</t>
  </si>
  <si>
    <t>монтаж электропроводки в подвале</t>
  </si>
  <si>
    <t>удаление сосулек с помощью спецтехники</t>
  </si>
  <si>
    <t>замена участка канализационной трубы 27.03.2015</t>
  </si>
  <si>
    <t>заделка сопряжения перекрытия и кан.трубы на чердаке</t>
  </si>
  <si>
    <t>шпатлевка и побелка потолка в туалете кв.12 14.04.2015</t>
  </si>
  <si>
    <t>Составил:_________________/________________/</t>
  </si>
  <si>
    <t>с 01.07.15</t>
  </si>
  <si>
    <t>замена датчиков движения в подъездах 04.09.2015</t>
  </si>
  <si>
    <t>замена канал.стояка 3 подъезд между 1 и 2 эт.17.09.2015</t>
  </si>
  <si>
    <t>восстановление пола после установки труб 28.09.2015</t>
  </si>
  <si>
    <t>восстановление полового покрытия в тамбуре 14.08.2015</t>
  </si>
  <si>
    <t>замена вентиля на стояке (кв.9) 17.08.2015</t>
  </si>
  <si>
    <t>обрушение снежных сугробов с кровли дома 28.12.2015</t>
  </si>
  <si>
    <t>общая площадь дома: 1324.2 м2 + 136,10м2 (магазины)</t>
  </si>
  <si>
    <t>ООО "ТОРГ-РЕАЛ" (магазин Кружка)</t>
  </si>
  <si>
    <t>замена стояка ХВС 1 подъезд</t>
  </si>
  <si>
    <t>ремонт цоколя  06.07.2016г.</t>
  </si>
  <si>
    <t>демонтаж и монтаж водоотведения  труб вытяжек</t>
  </si>
  <si>
    <t>Удаление снежных заносов и сосулек с кровли при помощи спецтехники</t>
  </si>
  <si>
    <t xml:space="preserve">Замена датчика шумового движения </t>
  </si>
  <si>
    <t>Электротехнические работы</t>
  </si>
  <si>
    <t>Замена ввода ХВС (август 2017)</t>
  </si>
  <si>
    <t>Дератизация 31.12.2017</t>
  </si>
  <si>
    <t>дезинсекция 31.12.2017</t>
  </si>
  <si>
    <t>удаление сосулек с кровли при помощи спецтехники  01.2018</t>
  </si>
  <si>
    <t>уборка придомовой территории при помощи спецтехники 01.2018</t>
  </si>
  <si>
    <t>с 2010 г. по 28.02.2018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</si>
</sst>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5" fillId="32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5" fillId="32" borderId="22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0" fontId="5" fillId="0" borderId="25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6" fillId="3" borderId="27" xfId="0" applyFont="1" applyFill="1" applyBorder="1" applyAlignment="1">
      <alignment vertical="center" wrapText="1"/>
    </xf>
    <xf numFmtId="4" fontId="6" fillId="3" borderId="28" xfId="0" applyNumberFormat="1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17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 horizontal="left"/>
    </xf>
    <xf numFmtId="4" fontId="3" fillId="0" borderId="34" xfId="0" applyNumberFormat="1" applyFont="1" applyBorder="1" applyAlignment="1">
      <alignment/>
    </xf>
    <xf numFmtId="17" fontId="3" fillId="0" borderId="3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614">
          <cell r="U614">
            <v>9024.710000000001</v>
          </cell>
          <cell r="V614">
            <v>540470.7600000002</v>
          </cell>
          <cell r="X614">
            <v>978.93</v>
          </cell>
          <cell r="Z614">
            <v>118.37</v>
          </cell>
          <cell r="AA614">
            <v>526631.78</v>
          </cell>
          <cell r="AE614">
            <v>86313.65</v>
          </cell>
          <cell r="AH614">
            <v>0.01</v>
          </cell>
          <cell r="AJ614">
            <v>83676.05999999998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C4"/>
    </sheetView>
  </sheetViews>
  <sheetFormatPr defaultColWidth="9.00390625" defaultRowHeight="12.75"/>
  <cols>
    <col min="1" max="1" width="59.00390625" style="1" customWidth="1"/>
    <col min="2" max="2" width="16.375" style="1" customWidth="1"/>
    <col min="3" max="3" width="0.2421875" style="1" customWidth="1"/>
    <col min="4" max="4" width="10.875" style="1" customWidth="1"/>
    <col min="5" max="16384" width="9.125" style="1" customWidth="1"/>
  </cols>
  <sheetData>
    <row r="1" spans="1:3" ht="18.75">
      <c r="A1" s="43" t="s">
        <v>6</v>
      </c>
      <c r="B1" s="43"/>
      <c r="C1" s="43"/>
    </row>
    <row r="2" spans="1:3" ht="18.75">
      <c r="A2" s="43" t="s">
        <v>12</v>
      </c>
      <c r="B2" s="43"/>
      <c r="C2" s="43"/>
    </row>
    <row r="3" spans="1:3" ht="18.75">
      <c r="A3" s="43" t="s">
        <v>70</v>
      </c>
      <c r="B3" s="43"/>
      <c r="C3" s="43"/>
    </row>
    <row r="4" spans="1:3" ht="18.75">
      <c r="A4" s="42" t="s">
        <v>57</v>
      </c>
      <c r="B4" s="42"/>
      <c r="C4" s="42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4" ht="12.75">
      <c r="A7" s="34" t="s">
        <v>44</v>
      </c>
      <c r="B7" s="36">
        <v>2083</v>
      </c>
      <c r="C7" s="35">
        <v>2010</v>
      </c>
      <c r="D7" s="1" t="s">
        <v>41</v>
      </c>
    </row>
    <row r="8" spans="1:4" ht="12.75">
      <c r="A8" s="6" t="s">
        <v>13</v>
      </c>
      <c r="B8" s="33">
        <v>7846</v>
      </c>
      <c r="C8" s="7">
        <v>2010</v>
      </c>
      <c r="D8" s="1" t="s">
        <v>41</v>
      </c>
    </row>
    <row r="9" spans="1:4" ht="12.75">
      <c r="A9" s="6" t="s">
        <v>14</v>
      </c>
      <c r="B9" s="33">
        <v>2301</v>
      </c>
      <c r="C9" s="7">
        <v>2010</v>
      </c>
      <c r="D9" s="1" t="s">
        <v>41</v>
      </c>
    </row>
    <row r="10" spans="1:4" ht="12.75">
      <c r="A10" s="6" t="s">
        <v>15</v>
      </c>
      <c r="B10" s="33">
        <v>1668</v>
      </c>
      <c r="C10" s="7">
        <v>2010</v>
      </c>
      <c r="D10" s="1" t="s">
        <v>41</v>
      </c>
    </row>
    <row r="11" spans="1:4" ht="12.75">
      <c r="A11" s="6" t="s">
        <v>16</v>
      </c>
      <c r="B11" s="33">
        <v>61299</v>
      </c>
      <c r="C11" s="7">
        <v>2010</v>
      </c>
      <c r="D11" s="1" t="s">
        <v>41</v>
      </c>
    </row>
    <row r="12" spans="1:4" ht="12.75">
      <c r="A12" s="6" t="s">
        <v>17</v>
      </c>
      <c r="B12" s="33">
        <v>1262</v>
      </c>
      <c r="C12" s="7">
        <v>2010</v>
      </c>
      <c r="D12" s="1" t="s">
        <v>41</v>
      </c>
    </row>
    <row r="13" spans="1:4" ht="12.75">
      <c r="A13" s="6" t="s">
        <v>18</v>
      </c>
      <c r="B13" s="33">
        <v>1433</v>
      </c>
      <c r="C13" s="7">
        <v>2011</v>
      </c>
      <c r="D13" s="1" t="s">
        <v>41</v>
      </c>
    </row>
    <row r="14" spans="1:4" ht="12.75">
      <c r="A14" s="6" t="s">
        <v>19</v>
      </c>
      <c r="B14" s="33">
        <v>140113</v>
      </c>
      <c r="C14" s="7">
        <v>2011</v>
      </c>
      <c r="D14" s="1" t="s">
        <v>41</v>
      </c>
    </row>
    <row r="15" spans="1:4" ht="12.75">
      <c r="A15" s="6" t="s">
        <v>20</v>
      </c>
      <c r="B15" s="33">
        <v>1383</v>
      </c>
      <c r="C15" s="7">
        <v>2011</v>
      </c>
      <c r="D15" s="1" t="s">
        <v>41</v>
      </c>
    </row>
    <row r="16" spans="1:4" ht="12.75">
      <c r="A16" s="6" t="s">
        <v>21</v>
      </c>
      <c r="B16" s="33">
        <v>1868</v>
      </c>
      <c r="C16" s="7">
        <v>2011</v>
      </c>
      <c r="D16" s="1" t="s">
        <v>41</v>
      </c>
    </row>
    <row r="17" spans="1:4" ht="12.75">
      <c r="A17" s="6" t="s">
        <v>22</v>
      </c>
      <c r="B17" s="33">
        <v>157</v>
      </c>
      <c r="C17" s="7">
        <v>2012</v>
      </c>
      <c r="D17" s="1" t="s">
        <v>41</v>
      </c>
    </row>
    <row r="18" spans="1:4" ht="12.75">
      <c r="A18" s="6" t="s">
        <v>23</v>
      </c>
      <c r="B18" s="33">
        <v>8921</v>
      </c>
      <c r="C18" s="7">
        <v>2012</v>
      </c>
      <c r="D18" s="1" t="s">
        <v>41</v>
      </c>
    </row>
    <row r="19" spans="1:4" ht="12.75">
      <c r="A19" s="6" t="s">
        <v>24</v>
      </c>
      <c r="B19" s="33">
        <v>13731</v>
      </c>
      <c r="C19" s="7">
        <v>2012</v>
      </c>
      <c r="D19" s="1" t="s">
        <v>41</v>
      </c>
    </row>
    <row r="20" spans="1:4" ht="12.75">
      <c r="A20" s="8" t="s">
        <v>25</v>
      </c>
      <c r="B20" s="33">
        <v>219256</v>
      </c>
      <c r="C20" s="7">
        <v>2012</v>
      </c>
      <c r="D20" s="1" t="s">
        <v>41</v>
      </c>
    </row>
    <row r="21" spans="1:4" ht="12.75">
      <c r="A21" s="6" t="s">
        <v>11</v>
      </c>
      <c r="B21" s="33">
        <v>643</v>
      </c>
      <c r="C21" s="7">
        <v>2012</v>
      </c>
      <c r="D21" s="1" t="s">
        <v>41</v>
      </c>
    </row>
    <row r="22" spans="1:4" ht="12.75">
      <c r="A22" s="6" t="s">
        <v>13</v>
      </c>
      <c r="B22" s="33">
        <v>2223</v>
      </c>
      <c r="C22" s="7">
        <v>2012</v>
      </c>
      <c r="D22" s="1" t="s">
        <v>41</v>
      </c>
    </row>
    <row r="23" spans="1:4" ht="12.75">
      <c r="A23" s="6" t="s">
        <v>26</v>
      </c>
      <c r="B23" s="33">
        <v>16</v>
      </c>
      <c r="C23" s="7">
        <v>2012</v>
      </c>
      <c r="D23" s="1" t="s">
        <v>41</v>
      </c>
    </row>
    <row r="24" spans="1:4" ht="12.75">
      <c r="A24" s="6" t="s">
        <v>27</v>
      </c>
      <c r="B24" s="33">
        <v>3582</v>
      </c>
      <c r="C24" s="7">
        <v>2012</v>
      </c>
      <c r="D24" s="1" t="s">
        <v>41</v>
      </c>
    </row>
    <row r="25" spans="1:4" ht="12.75">
      <c r="A25" s="6" t="s">
        <v>43</v>
      </c>
      <c r="B25" s="33">
        <v>7261</v>
      </c>
      <c r="C25" s="7">
        <v>2013</v>
      </c>
      <c r="D25" s="1" t="s">
        <v>41</v>
      </c>
    </row>
    <row r="26" spans="1:4" ht="12.75">
      <c r="A26" s="6" t="s">
        <v>42</v>
      </c>
      <c r="B26" s="33">
        <v>5737</v>
      </c>
      <c r="C26" s="7">
        <v>2013</v>
      </c>
      <c r="D26" s="1" t="s">
        <v>41</v>
      </c>
    </row>
    <row r="27" spans="1:4" ht="12.75">
      <c r="A27" s="6" t="s">
        <v>28</v>
      </c>
      <c r="B27" s="33">
        <v>2739</v>
      </c>
      <c r="C27" s="7">
        <v>2013</v>
      </c>
      <c r="D27" s="1" t="s">
        <v>41</v>
      </c>
    </row>
    <row r="28" spans="1:4" ht="12.75">
      <c r="A28" s="6" t="s">
        <v>32</v>
      </c>
      <c r="B28" s="33">
        <v>656</v>
      </c>
      <c r="C28" s="7">
        <v>2013</v>
      </c>
      <c r="D28" s="1" t="s">
        <v>41</v>
      </c>
    </row>
    <row r="29" spans="1:4" ht="12.75">
      <c r="A29" s="6" t="s">
        <v>29</v>
      </c>
      <c r="B29" s="33">
        <v>3377.63</v>
      </c>
      <c r="C29" s="7">
        <v>2014</v>
      </c>
      <c r="D29" s="1" t="s">
        <v>41</v>
      </c>
    </row>
    <row r="30" spans="1:4" ht="12.75">
      <c r="A30" s="6" t="s">
        <v>30</v>
      </c>
      <c r="B30" s="33">
        <v>12508.05</v>
      </c>
      <c r="C30" s="7">
        <v>2014</v>
      </c>
      <c r="D30" s="1" t="s">
        <v>41</v>
      </c>
    </row>
    <row r="31" spans="1:4" ht="12.75">
      <c r="A31" s="6" t="s">
        <v>31</v>
      </c>
      <c r="B31" s="33">
        <v>13889</v>
      </c>
      <c r="C31" s="7">
        <v>2014</v>
      </c>
      <c r="D31" s="1" t="s">
        <v>41</v>
      </c>
    </row>
    <row r="32" spans="1:4" ht="12.75">
      <c r="A32" s="6" t="s">
        <v>45</v>
      </c>
      <c r="B32" s="33">
        <v>1500</v>
      </c>
      <c r="C32" s="7">
        <v>2015</v>
      </c>
      <c r="D32" s="1" t="s">
        <v>41</v>
      </c>
    </row>
    <row r="33" spans="1:4" ht="12.75">
      <c r="A33" s="6" t="s">
        <v>45</v>
      </c>
      <c r="B33" s="17">
        <v>750</v>
      </c>
      <c r="C33" s="7">
        <v>2015</v>
      </c>
      <c r="D33" s="1" t="s">
        <v>41</v>
      </c>
    </row>
    <row r="34" spans="1:4" ht="12.75">
      <c r="A34" s="6" t="s">
        <v>46</v>
      </c>
      <c r="B34" s="17">
        <v>2812</v>
      </c>
      <c r="C34" s="7">
        <v>2015</v>
      </c>
      <c r="D34" s="1" t="s">
        <v>41</v>
      </c>
    </row>
    <row r="35" spans="1:4" ht="12.75">
      <c r="A35" s="6" t="s">
        <v>47</v>
      </c>
      <c r="B35" s="17">
        <v>1237</v>
      </c>
      <c r="C35" s="7">
        <v>2015</v>
      </c>
      <c r="D35" s="1" t="s">
        <v>41</v>
      </c>
    </row>
    <row r="36" spans="1:4" ht="12.75">
      <c r="A36" s="6" t="s">
        <v>48</v>
      </c>
      <c r="B36" s="17">
        <v>1184</v>
      </c>
      <c r="C36" s="7">
        <v>2015</v>
      </c>
      <c r="D36" s="1" t="s">
        <v>41</v>
      </c>
    </row>
    <row r="37" spans="1:4" ht="12.75">
      <c r="A37" s="6" t="s">
        <v>51</v>
      </c>
      <c r="B37" s="17">
        <v>2536</v>
      </c>
      <c r="C37" s="7">
        <v>2015</v>
      </c>
      <c r="D37" s="1" t="s">
        <v>41</v>
      </c>
    </row>
    <row r="38" spans="1:4" ht="12.75">
      <c r="A38" s="6" t="s">
        <v>52</v>
      </c>
      <c r="B38" s="17">
        <v>4331</v>
      </c>
      <c r="C38" s="7">
        <v>2015</v>
      </c>
      <c r="D38" s="1" t="s">
        <v>41</v>
      </c>
    </row>
    <row r="39" spans="1:4" ht="12.75">
      <c r="A39" s="6" t="s">
        <v>11</v>
      </c>
      <c r="B39" s="17">
        <v>1620</v>
      </c>
      <c r="C39" s="7">
        <v>2015</v>
      </c>
      <c r="D39" s="1" t="s">
        <v>41</v>
      </c>
    </row>
    <row r="40" spans="1:4" ht="12.75">
      <c r="A40" s="6" t="s">
        <v>53</v>
      </c>
      <c r="B40" s="17">
        <v>1649</v>
      </c>
      <c r="C40" s="7">
        <v>2015</v>
      </c>
      <c r="D40" s="1" t="s">
        <v>41</v>
      </c>
    </row>
    <row r="41" spans="1:4" ht="12.75">
      <c r="A41" s="6" t="s">
        <v>54</v>
      </c>
      <c r="B41" s="17">
        <v>1013</v>
      </c>
      <c r="C41" s="7">
        <v>2015</v>
      </c>
      <c r="D41" s="1" t="s">
        <v>41</v>
      </c>
    </row>
    <row r="42" spans="1:4" ht="12.75">
      <c r="A42" s="6" t="s">
        <v>55</v>
      </c>
      <c r="B42" s="17">
        <v>237</v>
      </c>
      <c r="C42" s="7">
        <v>2015</v>
      </c>
      <c r="D42" s="1" t="s">
        <v>41</v>
      </c>
    </row>
    <row r="43" spans="1:4" ht="12.75">
      <c r="A43" s="6" t="s">
        <v>56</v>
      </c>
      <c r="B43" s="17">
        <v>750</v>
      </c>
      <c r="C43" s="7">
        <v>2015</v>
      </c>
      <c r="D43" s="1" t="s">
        <v>41</v>
      </c>
    </row>
    <row r="44" spans="1:3" ht="12.75">
      <c r="A44" s="6" t="s">
        <v>59</v>
      </c>
      <c r="B44" s="17">
        <v>3722.58</v>
      </c>
      <c r="C44" s="7">
        <v>2015</v>
      </c>
    </row>
    <row r="45" spans="1:4" ht="12.75">
      <c r="A45" s="6" t="s">
        <v>60</v>
      </c>
      <c r="B45" s="17">
        <v>24690.33</v>
      </c>
      <c r="C45" s="7">
        <v>2016</v>
      </c>
      <c r="D45" s="1" t="s">
        <v>41</v>
      </c>
    </row>
    <row r="46" spans="1:3" ht="12.75">
      <c r="A46" s="6" t="s">
        <v>61</v>
      </c>
      <c r="B46" s="17">
        <v>4891.47</v>
      </c>
      <c r="C46" s="7">
        <v>2016</v>
      </c>
    </row>
    <row r="47" spans="1:3" ht="12.75">
      <c r="A47" s="6" t="s">
        <v>62</v>
      </c>
      <c r="B47" s="17">
        <v>2233</v>
      </c>
      <c r="C47" s="7">
        <v>2016</v>
      </c>
    </row>
    <row r="48" spans="1:3" ht="12.75">
      <c r="A48" s="9" t="s">
        <v>63</v>
      </c>
      <c r="B48" s="17">
        <v>851.3</v>
      </c>
      <c r="C48" s="37">
        <v>42795</v>
      </c>
    </row>
    <row r="49" spans="1:3" ht="12.75">
      <c r="A49" s="38" t="s">
        <v>65</v>
      </c>
      <c r="B49" s="39">
        <v>7810</v>
      </c>
      <c r="C49" s="40"/>
    </row>
    <row r="50" spans="1:3" ht="12.75">
      <c r="A50" s="38" t="s">
        <v>66</v>
      </c>
      <c r="B50" s="39">
        <v>495.83</v>
      </c>
      <c r="C50" s="40"/>
    </row>
    <row r="51" spans="1:3" ht="12.75">
      <c r="A51" s="38" t="s">
        <v>67</v>
      </c>
      <c r="B51" s="39">
        <v>495.83</v>
      </c>
      <c r="C51" s="40"/>
    </row>
    <row r="52" spans="1:3" ht="12.75">
      <c r="A52" s="38" t="s">
        <v>68</v>
      </c>
      <c r="B52" s="39">
        <v>1500</v>
      </c>
      <c r="C52" s="40"/>
    </row>
    <row r="53" spans="1:3" ht="12.75">
      <c r="A53" s="38" t="s">
        <v>69</v>
      </c>
      <c r="B53" s="39">
        <v>1500</v>
      </c>
      <c r="C53" s="40"/>
    </row>
    <row r="54" spans="1:3" ht="12.75">
      <c r="A54" s="38"/>
      <c r="B54" s="39"/>
      <c r="C54" s="40"/>
    </row>
    <row r="55" spans="1:3" ht="12.75">
      <c r="A55" s="38"/>
      <c r="B55" s="39"/>
      <c r="C55" s="40"/>
    </row>
    <row r="56" spans="1:3" ht="12.75">
      <c r="A56" s="38"/>
      <c r="B56" s="39"/>
      <c r="C56" s="40"/>
    </row>
    <row r="57" spans="1:3" ht="12.75">
      <c r="A57" s="38"/>
      <c r="B57" s="39"/>
      <c r="C57" s="40"/>
    </row>
    <row r="58" spans="1:3" ht="12.75">
      <c r="A58" s="38"/>
      <c r="B58" s="39"/>
      <c r="C58" s="40"/>
    </row>
    <row r="59" spans="1:3" ht="12.75">
      <c r="A59" s="38"/>
      <c r="B59" s="39"/>
      <c r="C59" s="40"/>
    </row>
    <row r="60" spans="1:3" ht="13.5" thickBot="1">
      <c r="A60" s="10" t="s">
        <v>64</v>
      </c>
      <c r="B60" s="18">
        <v>3830.44</v>
      </c>
      <c r="C60" s="11">
        <v>2017</v>
      </c>
    </row>
    <row r="61" spans="1:3" ht="12.75">
      <c r="A61" s="12" t="s">
        <v>2</v>
      </c>
      <c r="B61" s="19">
        <f>SUM(B7:B60)</f>
        <v>587592.4599999997</v>
      </c>
      <c r="C61" s="13"/>
    </row>
    <row r="62" spans="1:3" ht="3.75" customHeight="1">
      <c r="A62" s="22"/>
      <c r="B62" s="23"/>
      <c r="C62" s="13"/>
    </row>
    <row r="63" spans="1:3" ht="12.75">
      <c r="A63" s="6" t="s">
        <v>33</v>
      </c>
      <c r="B63" s="20">
        <f>'[1]Сальдо'!$U$614+'[1]Сальдо'!$V$614-'[1]Сальдо'!$X$614+'[1]Сальдо'!$Z$614</f>
        <v>548634.9100000001</v>
      </c>
      <c r="C63" s="13"/>
    </row>
    <row r="64" spans="1:3" ht="12.75">
      <c r="A64" s="6" t="s">
        <v>34</v>
      </c>
      <c r="B64" s="20">
        <f>64.7*(7*4.95+15*2.74+15*4.2+15*4.64)+(64.7*тариф!C10)*6+(64.7*тариф!C11)*13</f>
        <v>19435.88</v>
      </c>
      <c r="C64" s="13"/>
    </row>
    <row r="65" spans="1:3" ht="12.75">
      <c r="A65" s="6" t="s">
        <v>36</v>
      </c>
      <c r="B65" s="20">
        <f>71.4*(7*4.95+15*2.74+15*4.2+15*4.64)+(71.4*тариф!C10)*6+(71.4*тариф!C11)*4</f>
        <v>18897.438</v>
      </c>
      <c r="C65" s="13"/>
    </row>
    <row r="66" spans="1:3" ht="13.5" thickBot="1">
      <c r="A66" s="6" t="s">
        <v>58</v>
      </c>
      <c r="B66" s="20">
        <f>(71.4*тариф!C11)*9</f>
        <v>2551.1220000000003</v>
      </c>
      <c r="C66" s="13"/>
    </row>
    <row r="67" spans="1:3" ht="12.75">
      <c r="A67" s="12" t="s">
        <v>37</v>
      </c>
      <c r="B67" s="19">
        <f>B63+B64+B65+B66</f>
        <v>589519.3500000001</v>
      </c>
      <c r="C67" s="13"/>
    </row>
    <row r="68" spans="1:3" ht="12.75">
      <c r="A68" s="6" t="s">
        <v>4</v>
      </c>
      <c r="B68" s="20">
        <f>'[1]Сальдо'!$AA$614</f>
        <v>526631.78</v>
      </c>
      <c r="C68" s="14"/>
    </row>
    <row r="69" spans="1:3" ht="12.75">
      <c r="A69" s="6" t="str">
        <f>A64</f>
        <v>ООО "Ромашка" (магазин Елена)</v>
      </c>
      <c r="B69" s="20">
        <f>64.7*(7*4.95+15*2.74+15*4.2+15*4.64)+3756.05</f>
        <v>17236.295000000002</v>
      </c>
      <c r="C69" s="14"/>
    </row>
    <row r="70" spans="1:3" ht="12.75">
      <c r="A70" s="6" t="str">
        <f>A65</f>
        <v>ООО "МАРТ" (магазин Кружка)</v>
      </c>
      <c r="B70" s="20">
        <f>71.4*(7*4.95+15*2.74+15*4.2+15*4.64)+481.24*6+(283.46*4)</f>
        <v>18897.47</v>
      </c>
      <c r="C70" s="32"/>
    </row>
    <row r="71" spans="1:3" ht="13.5" thickBot="1">
      <c r="A71" s="6" t="str">
        <f>A66</f>
        <v>ООО "ТОРГ-РЕАЛ" (магазин Кружка)</v>
      </c>
      <c r="B71" s="20">
        <f>283.46+283.46+283.46+283.46+283.46+283.46+283.46+283.46</f>
        <v>2267.68</v>
      </c>
      <c r="C71" s="14"/>
    </row>
    <row r="72" spans="1:3" ht="12.75">
      <c r="A72" s="12" t="s">
        <v>38</v>
      </c>
      <c r="B72" s="19">
        <f>B68+B69+B70</f>
        <v>562765.545</v>
      </c>
      <c r="C72" s="14"/>
    </row>
    <row r="73" spans="1:3" ht="14.25">
      <c r="A73" s="24" t="s">
        <v>8</v>
      </c>
      <c r="B73" s="25">
        <f>B67-B72</f>
        <v>26753.80500000005</v>
      </c>
      <c r="C73" s="14"/>
    </row>
    <row r="74" spans="1:3" ht="12.75">
      <c r="A74" s="6" t="s">
        <v>3</v>
      </c>
      <c r="B74" s="20">
        <f>'[1]Сальдо'!$AE$614+'[1]Сальдо'!$AH$614+136.1*1.5*51</f>
        <v>96725.30999999998</v>
      </c>
      <c r="C74" s="13"/>
    </row>
    <row r="75" spans="1:3" ht="12.75">
      <c r="A75" s="6" t="s">
        <v>4</v>
      </c>
      <c r="B75" s="20">
        <f>'[1]Сальдо'!$AJ$614+136.1*1.5*51</f>
        <v>94087.70999999998</v>
      </c>
      <c r="C75" s="14"/>
    </row>
    <row r="76" spans="1:3" ht="14.25">
      <c r="A76" s="24" t="s">
        <v>9</v>
      </c>
      <c r="B76" s="25">
        <f>B74-B75</f>
        <v>2637.600000000006</v>
      </c>
      <c r="C76" s="14"/>
    </row>
    <row r="77" spans="1:4" ht="14.25" customHeight="1">
      <c r="A77" s="15" t="s">
        <v>10</v>
      </c>
      <c r="B77" s="21">
        <f>B67+B74-B72-B75</f>
        <v>29391.405000000013</v>
      </c>
      <c r="C77" s="13"/>
      <c r="D77" s="41">
        <f>B63-B68</f>
        <v>22003.13000000012</v>
      </c>
    </row>
    <row r="78" spans="1:3" ht="5.25" customHeight="1">
      <c r="A78" s="26"/>
      <c r="B78" s="27"/>
      <c r="C78" s="13"/>
    </row>
    <row r="79" spans="1:3" ht="15" thickBot="1">
      <c r="A79" s="28" t="s">
        <v>40</v>
      </c>
      <c r="B79" s="29">
        <f>B67+B74-B61</f>
        <v>98652.2000000003</v>
      </c>
      <c r="C79" s="13"/>
    </row>
    <row r="80" spans="1:3" ht="15" thickBot="1">
      <c r="A80" s="30" t="s">
        <v>39</v>
      </c>
      <c r="B80" s="31">
        <f>B72+B75-B61</f>
        <v>69260.79500000027</v>
      </c>
      <c r="C80" s="13"/>
    </row>
    <row r="81" spans="1:3" ht="12.75">
      <c r="A81" s="13"/>
      <c r="B81" s="14"/>
      <c r="C81" s="13"/>
    </row>
    <row r="82" spans="1:3" ht="12.75">
      <c r="A82" s="16" t="s">
        <v>49</v>
      </c>
      <c r="B82" s="14"/>
      <c r="C82" s="13"/>
    </row>
    <row r="83" spans="1:3" ht="12.75">
      <c r="A83" s="16"/>
      <c r="B83" s="14"/>
      <c r="C83" s="13"/>
    </row>
    <row r="84" spans="1:3" ht="12.75">
      <c r="A84" s="16" t="s">
        <v>5</v>
      </c>
      <c r="B84" s="14"/>
      <c r="C84" s="13"/>
    </row>
    <row r="85" spans="1:3" ht="12.75">
      <c r="A85" s="13"/>
      <c r="B85" s="14"/>
      <c r="C85" s="13"/>
    </row>
    <row r="86" spans="1:3" ht="12.75">
      <c r="A86" s="13"/>
      <c r="B86" s="14"/>
      <c r="C86" s="13"/>
    </row>
    <row r="87" spans="1:3" ht="12.75">
      <c r="A87" s="13"/>
      <c r="B87" s="14"/>
      <c r="C87" s="13"/>
    </row>
    <row r="88" spans="1:3" ht="12.75">
      <c r="A88" s="13"/>
      <c r="B88" s="14"/>
      <c r="C88" s="13"/>
    </row>
    <row r="89" spans="1:3" ht="12.75">
      <c r="A89" s="13"/>
      <c r="B89" s="14"/>
      <c r="C89" s="13"/>
    </row>
    <row r="90" spans="1:3" ht="12.75">
      <c r="A90" s="13"/>
      <c r="B90" s="14"/>
      <c r="C90" s="13"/>
    </row>
    <row r="91" spans="1:3" ht="12.75">
      <c r="A91" s="13"/>
      <c r="B91" s="14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C1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19.875" style="0" customWidth="1"/>
  </cols>
  <sheetData>
    <row r="10" spans="2:3" ht="12.75">
      <c r="B10" t="s">
        <v>35</v>
      </c>
      <c r="C10">
        <v>6.74</v>
      </c>
    </row>
    <row r="11" spans="1:3" ht="12.75">
      <c r="A11" t="s">
        <v>50</v>
      </c>
      <c r="C11">
        <v>3.97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Bugalter</cp:lastModifiedBy>
  <cp:lastPrinted>2017-06-05T01:28:08Z</cp:lastPrinted>
  <dcterms:created xsi:type="dcterms:W3CDTF">2014-08-22T05:03:30Z</dcterms:created>
  <dcterms:modified xsi:type="dcterms:W3CDTF">2018-03-12T05:37:02Z</dcterms:modified>
  <cp:category/>
  <cp:version/>
  <cp:contentType/>
  <cp:contentStatus/>
</cp:coreProperties>
</file>