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4"/>
  </bookViews>
  <sheets>
    <sheet name="баланс" sheetId="1" r:id="rId1"/>
    <sheet name="звіт про фін.результат" sheetId="2" r:id="rId2"/>
    <sheet name="ф.2 зведена" sheetId="3" r:id="rId3"/>
    <sheet name="ф.4.1" sheetId="4" r:id="rId4"/>
    <sheet name="ф.7" sheetId="5" r:id="rId5"/>
  </sheets>
  <externalReferences>
    <externalReference r:id="rId8"/>
  </externalReferences>
  <definedNames/>
  <calcPr fullCalcOnLoad="1"/>
</workbook>
</file>

<file path=xl/sharedStrings.xml><?xml version="1.0" encoding="utf-8"?>
<sst xmlns="http://schemas.openxmlformats.org/spreadsheetml/2006/main" count="1255" uniqueCount="323">
  <si>
    <t>Додаток 1
до Національного положення (стандарту) бухгалтерського обліку в державному секторі 101 «Подання фінансової звітності»</t>
  </si>
  <si>
    <t>КОДИ</t>
  </si>
  <si>
    <t>Дата (рік, місяць, число)</t>
  </si>
  <si>
    <t>04</t>
  </si>
  <si>
    <t>01</t>
  </si>
  <si>
    <t>Установа</t>
  </si>
  <si>
    <t>за ЄДРПОУ</t>
  </si>
  <si>
    <t>Територія</t>
  </si>
  <si>
    <t>за КОАТУУ</t>
  </si>
  <si>
    <t>Організаційно-правова форма господарювання</t>
  </si>
  <si>
    <t>за КОПФГ</t>
  </si>
  <si>
    <t>Орган державного управління</t>
  </si>
  <si>
    <t>за КОДУ</t>
  </si>
  <si>
    <t>Вид економічної діяльності</t>
  </si>
  <si>
    <t>Дошкільна освіта</t>
  </si>
  <si>
    <t>за КВЕД</t>
  </si>
  <si>
    <t>Одиниця виміру: грн.</t>
  </si>
  <si>
    <r>
      <t xml:space="preserve">Періодичність: </t>
    </r>
    <r>
      <rPr>
        <u val="single"/>
        <sz val="10"/>
        <color indexed="8"/>
        <rFont val="Times New Roman"/>
        <family val="1"/>
      </rPr>
      <t>квартальна</t>
    </r>
    <r>
      <rPr>
        <sz val="10"/>
        <color indexed="8"/>
        <rFont val="Times New Roman"/>
        <family val="1"/>
      </rPr>
      <t>, річна</t>
    </r>
  </si>
  <si>
    <t>БАЛАНС</t>
  </si>
  <si>
    <t>Форма № 1-дс</t>
  </si>
  <si>
    <t>АКТИВ</t>
  </si>
  <si>
    <t>Код рядка</t>
  </si>
  <si>
    <t>На початок звітного періоду</t>
  </si>
  <si>
    <t>На кінець звітного періоду</t>
  </si>
  <si>
    <t>І. НЕФІНАНСОВІ АКТИВИ</t>
  </si>
  <si>
    <t>Основні засоби:</t>
  </si>
  <si>
    <t xml:space="preserve">     первісна вартість</t>
  </si>
  <si>
    <t xml:space="preserve">     знос</t>
  </si>
  <si>
    <t>Інвестиційна нерухомість</t>
  </si>
  <si>
    <t>Нематеріальні активи:</t>
  </si>
  <si>
    <t xml:space="preserve">     накопичена амортизація</t>
  </si>
  <si>
    <t>Незавершені капітальні інвестиції</t>
  </si>
  <si>
    <t>Довгострокові біологічні активи</t>
  </si>
  <si>
    <t>Запаси</t>
  </si>
  <si>
    <t>Виробництво</t>
  </si>
  <si>
    <t>Поточні біологічні активи</t>
  </si>
  <si>
    <t>Усього за розділом І</t>
  </si>
  <si>
    <t>ІІ ФІНАНСОВІ АКТИВИ</t>
  </si>
  <si>
    <t>Довгострокова дебіторська заборгованість</t>
  </si>
  <si>
    <t>Довгострокові фінансові інвестиції</t>
  </si>
  <si>
    <t>Поточна дебіторська заборгованість</t>
  </si>
  <si>
    <t xml:space="preserve">     за розрахунками з бюджетом</t>
  </si>
  <si>
    <t xml:space="preserve">     за розрахунками за товари, роботи, послуги</t>
  </si>
  <si>
    <t xml:space="preserve">     за наданими кредитами</t>
  </si>
  <si>
    <t xml:space="preserve">     за виданими авансами</t>
  </si>
  <si>
    <t xml:space="preserve">     за розрахунками із соціального страхування</t>
  </si>
  <si>
    <t xml:space="preserve">     за внутрішніми розрахунками</t>
  </si>
  <si>
    <t>-</t>
  </si>
  <si>
    <t xml:space="preserve">     інша поточна дебіторська заборгованість</t>
  </si>
  <si>
    <t>Поточні фінансові інвестиції</t>
  </si>
  <si>
    <t>Грошові кошти та їх еквіваленти  розпорядників бюджетних котів та державних цільових фондів в:</t>
  </si>
  <si>
    <t xml:space="preserve">     національній валюті, у тому числі в:</t>
  </si>
  <si>
    <t xml:space="preserve">           касі</t>
  </si>
  <si>
    <t xml:space="preserve">           казначействі</t>
  </si>
  <si>
    <t xml:space="preserve">           установах банків</t>
  </si>
  <si>
    <t xml:space="preserve">     іноземній валюті</t>
  </si>
  <si>
    <t>Кошти бюджетів та інших клієнтів на:</t>
  </si>
  <si>
    <t xml:space="preserve">     єдиному казначейському рахунку</t>
  </si>
  <si>
    <t xml:space="preserve">     рахунках в установах банків у тому числі:</t>
  </si>
  <si>
    <t xml:space="preserve">           у національній валюті</t>
  </si>
  <si>
    <t xml:space="preserve">           в іноземній валюті</t>
  </si>
  <si>
    <t>Інші фінансові активи</t>
  </si>
  <si>
    <t>Усього за розділом ІІ</t>
  </si>
  <si>
    <t>ІІІ ВИТРАТИ МАЙБУТНІХ ПЕРІОДІВ</t>
  </si>
  <si>
    <t>ПАСИВ</t>
  </si>
  <si>
    <t>І. ВЛАСНИЙ КАПІТАЛ ТА ФІНАНСОВИЙ РЕЗУЛЬТАТ</t>
  </si>
  <si>
    <t>Внесений капітал</t>
  </si>
  <si>
    <t>Капітал у дооцінках</t>
  </si>
  <si>
    <t>Фінансовий результат</t>
  </si>
  <si>
    <t>Капітал у підприємствах</t>
  </si>
  <si>
    <t>Резерви</t>
  </si>
  <si>
    <t>Цільове фінансування</t>
  </si>
  <si>
    <t>II. ЗОБОВ'ЯЗАННЯ</t>
  </si>
  <si>
    <t>Довгострокові зобов’язання:</t>
  </si>
  <si>
    <t xml:space="preserve">     за цінними паперами</t>
  </si>
  <si>
    <t xml:space="preserve">     за кредитами</t>
  </si>
  <si>
    <t xml:space="preserve">     інші довгострокові зобов’язання</t>
  </si>
  <si>
    <t>Поточна заборгованість за довгостроковими зобов’язаннями</t>
  </si>
  <si>
    <t>Поточні зобов’язання:</t>
  </si>
  <si>
    <t xml:space="preserve">     за платежами до бюджету</t>
  </si>
  <si>
    <t xml:space="preserve">     за одержаними авансами</t>
  </si>
  <si>
    <t xml:space="preserve">     за розрахунками з оплати праці</t>
  </si>
  <si>
    <t xml:space="preserve">     інші поточні зобов’язання</t>
  </si>
  <si>
    <t xml:space="preserve">ІІІ. ЗАБЕЗПЕЧЕННЯ </t>
  </si>
  <si>
    <t xml:space="preserve">ІV. ДОХОДИ МАЙБУТНІХ ПЕРІОДІВ </t>
  </si>
  <si>
    <t>Керівник (посадова особа)</t>
  </si>
  <si>
    <t>(підпис)</t>
  </si>
  <si>
    <t>(ініціали та прізвище)</t>
  </si>
  <si>
    <t xml:space="preserve">Головний бухгалтер (спеціаліст, </t>
  </si>
  <si>
    <t xml:space="preserve">на якого покладено виконання </t>
  </si>
  <si>
    <t>обов’язків бухгалтерської служби)</t>
  </si>
  <si>
    <t>Додаток 2
до Національного положення (стандарту) бухгалтерського обліку в державному секторі 101 «Подання фінансової звітності»</t>
  </si>
  <si>
    <t>ЗВІТ ПРО ФІНАНСОВІ РЕЗУЛЬТАТИ</t>
  </si>
  <si>
    <t>І. ФІНАНСОВИЙ РЕЗУЛЬТАТ ДІЯЛЬНОСТІ</t>
  </si>
  <si>
    <t>Форма № 2-дс</t>
  </si>
  <si>
    <t>Стаття</t>
  </si>
  <si>
    <t>За звітний період</t>
  </si>
  <si>
    <t>За аналогічний період попереднього року</t>
  </si>
  <si>
    <t>ДОХОДИ</t>
  </si>
  <si>
    <t>Доходи від обмінних операцій</t>
  </si>
  <si>
    <t>Бюджетні асигнування</t>
  </si>
  <si>
    <t>Доходи від надання послуг (виконання робіт)</t>
  </si>
  <si>
    <t>Доходи від продажу активів</t>
  </si>
  <si>
    <t>Фінансові доходи</t>
  </si>
  <si>
    <t>Інші доходи від обмінних операцій</t>
  </si>
  <si>
    <t xml:space="preserve">Усього доходів від обмінних операцій </t>
  </si>
  <si>
    <t>Доходи від необмінних операцій</t>
  </si>
  <si>
    <t>Податкові надходження</t>
  </si>
  <si>
    <t>Неподаткові надходження</t>
  </si>
  <si>
    <t>Трансферти</t>
  </si>
  <si>
    <t>Надходження до державних цільових фондів</t>
  </si>
  <si>
    <t>Інші доходи від необмінних операцій</t>
  </si>
  <si>
    <t>Усього доходів від необмінних операцій</t>
  </si>
  <si>
    <t>Усього доходів</t>
  </si>
  <si>
    <t>ВИТРАТИ</t>
  </si>
  <si>
    <t xml:space="preserve">Витрати за обмінними операціями </t>
  </si>
  <si>
    <t>Витрати на виконання бюджетних програм</t>
  </si>
  <si>
    <t>Витрати на виготовлення продукції (надання послуг, виконання робіт)</t>
  </si>
  <si>
    <t>Витрати з продажу активів</t>
  </si>
  <si>
    <t>Фінансові витрати</t>
  </si>
  <si>
    <t>Інші витрати за обмінними операціями</t>
  </si>
  <si>
    <t>Усього витрат за обмінними операціями</t>
  </si>
  <si>
    <t>Витрати за необмінними операціями</t>
  </si>
  <si>
    <t>Інші витрати за необмінними операціями</t>
  </si>
  <si>
    <t>Усього витрати за необмінними операціями</t>
  </si>
  <si>
    <t>Усього витрат</t>
  </si>
  <si>
    <t>Профіцит/дефіцит за звітний період</t>
  </si>
  <si>
    <t>ІІ. ВИДАТКИ БЮДЖЕТУ (КОШТОРИСУ) ЗА ФУНКЦІОНАЛЬНОЮ КЛАСИФІКАЦІЄЮ ВИДАТКІВ ТА КРЕДИТУВАННЯ БЮДЖЕТУ</t>
  </si>
  <si>
    <t>Найменування показника</t>
  </si>
  <si>
    <t>Загальнодержавні функції</t>
  </si>
  <si>
    <t>Оборона</t>
  </si>
  <si>
    <t>Громадський порядок, безпека та судова влада</t>
  </si>
  <si>
    <t>Економічна діяльність</t>
  </si>
  <si>
    <t>Охорона навколишнього природного середовища</t>
  </si>
  <si>
    <t>Житлово-комунальне господарство</t>
  </si>
  <si>
    <t>Охорона здоров’я</t>
  </si>
  <si>
    <t>Духовний та фізичний розвиток</t>
  </si>
  <si>
    <t>Освіта</t>
  </si>
  <si>
    <t>Соціальний захист та соціальне забезпечення</t>
  </si>
  <si>
    <t xml:space="preserve"> </t>
  </si>
  <si>
    <t>ІІІ. ВИКОНАННЯ БЮДЖЕТУ (КОШТОРИСУ)</t>
  </si>
  <si>
    <t>Загальний фонд</t>
  </si>
  <si>
    <t>Спеціальний фонд</t>
  </si>
  <si>
    <t>план за звітний період</t>
  </si>
  <si>
    <t>план за звітний період з урахуванням змін</t>
  </si>
  <si>
    <t>фактична сума виконання</t>
  </si>
  <si>
    <t>різниця (графа 5 мінус графа 4)</t>
  </si>
  <si>
    <t>різниця (графа 9 мінус графа 8)</t>
  </si>
  <si>
    <t>Доходи від власності та підприємницької діяльності</t>
  </si>
  <si>
    <t>Адміністративні збори та платежі, доходи від некомерційної господарської діяльності</t>
  </si>
  <si>
    <t>Інші неподаткові надходження</t>
  </si>
  <si>
    <t>Власні надходження бюджетних установ</t>
  </si>
  <si>
    <t xml:space="preserve">Доходи від операцій з капіталом </t>
  </si>
  <si>
    <t>Офіційні трансферти</t>
  </si>
  <si>
    <t>Надходження державних цільових фондів</t>
  </si>
  <si>
    <t>Надходження Фонду соціального захисту інвалідів</t>
  </si>
  <si>
    <t>Надходження Пенсійного фонду України</t>
  </si>
  <si>
    <t>Надходження Фонду загальнообов’язкового державного соціального страхування України на випадок безробіття</t>
  </si>
  <si>
    <t>Надходження Фонду соціального страхування України</t>
  </si>
  <si>
    <t>Інші надходження</t>
  </si>
  <si>
    <t xml:space="preserve">Усього доходів </t>
  </si>
  <si>
    <t>Оплата праці і нарахування на заробітну плату</t>
  </si>
  <si>
    <t>Використання товарів і послуг</t>
  </si>
  <si>
    <t>Обслуговування боргових зобов’язань</t>
  </si>
  <si>
    <t>Поточні трансферти</t>
  </si>
  <si>
    <t>Соціальне забезпечення</t>
  </si>
  <si>
    <t>Інші поточні видатки</t>
  </si>
  <si>
    <t>Нерозподілені видатки</t>
  </si>
  <si>
    <t>Придбання основного капіталу</t>
  </si>
  <si>
    <t>Капітальні трансферти</t>
  </si>
  <si>
    <t>Внутрішнє кредитування</t>
  </si>
  <si>
    <t>Зовнішнє кредитування</t>
  </si>
  <si>
    <t>IV. ЕЛЕМЕНТИ ВИТРАТ ЗА ОБМІННИМИ ОПЕРАЦІЯМИ</t>
  </si>
  <si>
    <t xml:space="preserve">За аналогічний період попереднього року </t>
  </si>
  <si>
    <t>Витрати на оплату праці</t>
  </si>
  <si>
    <t>Відрахування на соціальні заходи</t>
  </si>
  <si>
    <t>Матеріальні витрати</t>
  </si>
  <si>
    <t>Амортизація</t>
  </si>
  <si>
    <t>Інші витрати</t>
  </si>
  <si>
    <t>Усього</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</si>
  <si>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</si>
  <si>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</si>
  <si>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</si>
  <si>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</si>
  <si>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</si>
  <si>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</si>
  <si>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</si>
  <si>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</si>
  <si>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</si>
  <si>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</si>
  <si>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</si>
  <si>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</si>
  <si>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</si>
  <si>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</si>
  <si>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</si>
  <si>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</si>
  <si>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</si>
  <si>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</si>
  <si>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</si>
  <si>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</si>
  <si>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</si>
  <si>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</si>
  <si>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</si>
  <si>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</si>
  <si>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</si>
  <si>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</si>
  <si>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</si>
  <si>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</si>
  <si>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</si>
  <si>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</si>
  <si>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</si>
  <si>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</si>
  <si>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</si>
  <si>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</si>
  <si>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</si>
  <si>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</si>
  <si>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</si>
  <si>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</si>
  <si>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</si>
  <si>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</si>
  <si>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</si>
  <si>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</si>
  <si>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</si>
  <si>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</si>
  <si>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</si>
  <si>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</si>
  <si>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</si>
  <si>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</si>
  <si>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</si>
  <si>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</si>
  <si>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</si>
  <si>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</si>
  <si>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</si>
  <si>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</si>
  <si>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</si>
  <si>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</si>
  <si>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Виплата пенсій і допомоги</t>
  </si>
  <si>
    <t xml:space="preserve">Стипендії </t>
  </si>
  <si>
    <t>Інші виплати населенню</t>
  </si>
  <si>
    <t>Капітальні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</si>
  <si>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</si>
  <si>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</si>
  <si>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</si>
  <si>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</si>
  <si>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</si>
  <si>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</si>
  <si>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</si>
  <si>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</si>
  <si>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</si>
  <si>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</si>
  <si>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</si>
  <si>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</si>
  <si>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</si>
  <si>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</si>
  <si>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</si>
  <si>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</si>
  <si>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</si>
  <si>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</si>
  <si>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</si>
  <si>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</si>
  <si>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</si>
  <si>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Надання зовнішніх кредитів</t>
  </si>
  <si>
    <t>Інші видатки</t>
  </si>
  <si>
    <t>X</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</si>
  <si>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</si>
  <si>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(ініціали, прізвище)</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</si>
  <si>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</si>
  <si>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1010</t>
  </si>
  <si>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</si>
  <si>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t>КЕКВ</t>
  </si>
  <si>
    <t>Перераховано залишок</t>
  </si>
  <si>
    <t>Отримано залишок</t>
  </si>
  <si>
    <t xml:space="preserve">Нарахо-вано доходів за звітний період (рік) </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</si>
  <si>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</si>
  <si>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</si>
  <si>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</si>
  <si>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</si>
  <si>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</si>
  <si>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</si>
  <si>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</si>
  <si>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</si>
  <si>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</si>
  <si>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</si>
  <si>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</si>
  <si>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</si>
  <si>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</si>
  <si>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</si>
  <si>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</si>
  <si>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8"/>
        <color indexed="8"/>
        <rFont val="Times New Roman"/>
        <family val="1"/>
      </rPr>
      <t xml:space="preserve"> усього</t>
    </r>
  </si>
  <si>
    <t>у тому числі:</t>
  </si>
  <si>
    <t>Поточні видатки</t>
  </si>
  <si>
    <t>Капітальні трансферти до бюджету розвитку</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</si>
  <si>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</si>
  <si>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</si>
  <si>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</si>
  <si>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</si>
  <si>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Повернення зовнішніх кредитів</t>
  </si>
  <si>
    <t>Додаток 7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</si>
  <si>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Періодичність: місячна,</t>
    </r>
    <r>
      <rPr>
        <u val="single"/>
        <sz val="8"/>
        <color indexed="8"/>
        <rFont val="Times New Roman"/>
        <family val="1"/>
      </rPr>
      <t xml:space="preserve"> квартальна</t>
    </r>
    <r>
      <rPr>
        <sz val="8"/>
        <color indexed="8"/>
        <rFont val="Times New Roman"/>
        <family val="1"/>
      </rPr>
      <t>, річна.</t>
    </r>
  </si>
  <si>
    <t>Дебіторська заборгованість</t>
  </si>
  <si>
    <t>Кредиторська заборгованість</t>
  </si>
  <si>
    <t>Зареєстровані бюджетні фінансові
зобов’язання на кінець
звітного періоду (року)</t>
  </si>
  <si>
    <t>на початок звітного року, усього</t>
  </si>
  <si>
    <t>на кінець звітного періоду (року)</t>
  </si>
  <si>
    <t>списана за період з початку звітного року</t>
  </si>
  <si>
    <t xml:space="preserve">на початок
звітного року, усього
</t>
  </si>
  <si>
    <t>з неї прострочена</t>
  </si>
  <si>
    <t>з неї</t>
  </si>
  <si>
    <t>прострочена</t>
  </si>
  <si>
    <t>термін оплати якої не настав</t>
  </si>
  <si>
    <t>Доходи</t>
  </si>
  <si>
    <r>
      <t xml:space="preserve">Видатки - </t>
    </r>
    <r>
      <rPr>
        <sz val="10"/>
        <color indexed="8"/>
        <rFont val="Times New Roman"/>
        <family val="1"/>
      </rPr>
      <t>усього на утримання установи</t>
    </r>
  </si>
  <si>
    <r>
      <rPr>
        <sz val="8"/>
        <color indexed="8"/>
        <rFont val="Times New Roman"/>
        <family val="1"/>
      </rPr>
      <t>у тому числ</t>
    </r>
    <r>
      <rPr>
        <b/>
        <sz val="8"/>
        <color indexed="8"/>
        <rFont val="Times New Roman"/>
        <family val="1"/>
      </rPr>
      <t>і: 
Поточні  видатки</t>
    </r>
  </si>
  <si>
    <t xml:space="preserve">Нарахування на  оплату праці </t>
  </si>
  <si>
    <t>Оплата комунальних послуг та енергоносіїв</t>
  </si>
  <si>
    <t>Капітальні  видатки</t>
  </si>
  <si>
    <r>
      <t>Придбання основного капіталу</t>
    </r>
    <r>
      <rPr>
        <vertAlign val="superscript"/>
        <sz val="8"/>
        <color indexed="8"/>
        <rFont val="Times New Roman"/>
        <family val="1"/>
      </rPr>
      <t>1</t>
    </r>
  </si>
  <si>
    <t xml:space="preserve"> Капітальне будівництво (придбання) житла</t>
  </si>
  <si>
    <t xml:space="preserve">   Капітальне  будівництво (придбання) інших об’єктів </t>
  </si>
  <si>
    <r>
      <t xml:space="preserve">  </t>
    </r>
    <r>
      <rPr>
        <sz val="8"/>
        <color indexed="8"/>
        <rFont val="Times New Roman"/>
        <family val="1"/>
      </rPr>
      <t>Реконструкція та реставрація інших об’єктів</t>
    </r>
  </si>
  <si>
    <r>
      <t>Капітальні трансферти підпри</t>
    </r>
    <r>
      <rPr>
        <i/>
        <sz val="8"/>
        <color indexed="8"/>
        <rFont val="Times New Roman"/>
        <family val="1"/>
      </rPr>
      <t>ємствам (установам, організаціям)</t>
    </r>
  </si>
  <si>
    <r>
      <t>1</t>
    </r>
    <r>
      <rPr>
        <sz val="7"/>
        <color indexed="8"/>
        <rFont val="Times New Roman"/>
        <family val="1"/>
      </rPr>
      <t xml:space="preserve"> У місячній бюджетній звітності рядки з 380 по 570 не заповнюються.</t>
    </r>
  </si>
  <si>
    <r>
      <t xml:space="preserve">Форма складена:    </t>
    </r>
    <r>
      <rPr>
        <b/>
        <sz val="8"/>
        <color indexed="8"/>
        <rFont val="Times New Roman"/>
        <family val="1"/>
      </rPr>
      <t>за загальним</t>
    </r>
    <r>
      <rPr>
        <b/>
        <sz val="8"/>
        <color indexed="8"/>
        <rFont val="Times New Roman"/>
        <family val="1"/>
      </rPr>
      <t xml:space="preserve">, </t>
    </r>
    <r>
      <rPr>
        <b/>
        <u val="single"/>
        <sz val="8"/>
        <color indexed="8"/>
        <rFont val="Times New Roman"/>
        <family val="1"/>
      </rPr>
      <t xml:space="preserve">спеціальним </t>
    </r>
    <r>
      <rPr>
        <b/>
        <sz val="8"/>
        <color indexed="8"/>
        <rFont val="Times New Roman"/>
        <family val="1"/>
      </rPr>
      <t>фондом</t>
    </r>
    <r>
      <rPr>
        <sz val="8"/>
        <color indexed="8"/>
        <rFont val="Times New Roman"/>
        <family val="1"/>
      </rPr>
      <t xml:space="preserve"> (необхідне підкреслити).</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</si>
</sst>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quot;-&quot;"/>
    <numFmt numFmtId="189" formatCode="#,##0.00;\-#,##0.00;#,&quot;-&quot;"/>
  </numFmts>
  <fonts count="29">
    <font>
      <sz val="10"/>
      <name val="Arial"/>
      <family val="0"/>
    </font>
    <font>
      <sz val="10"/>
      <color indexed="8"/>
      <name val="Times New Roman"/>
      <family val="1"/>
    </font>
    <font>
      <sz val="8"/>
      <color indexed="8"/>
      <name val="Times New Roman"/>
      <family val="1"/>
    </font>
    <font>
      <b/>
      <sz val="10"/>
      <color indexed="8"/>
      <name val="Times New Roman"/>
      <family val="1"/>
    </font>
    <font>
      <b/>
      <sz val="12"/>
      <color indexed="8"/>
      <name val="Times New Roman"/>
      <family val="1"/>
    </font>
    <font>
      <sz val="12"/>
      <color indexed="8"/>
      <name val="Times New Roman"/>
      <family val="1"/>
    </font>
    <font>
      <i/>
      <sz val="10"/>
      <color indexed="8"/>
      <name val="Times New Roman"/>
      <family val="1"/>
    </font>
    <font>
      <u val="single"/>
      <sz val="10"/>
      <color indexed="8"/>
      <name val="Times New Roman"/>
      <family val="1"/>
    </font>
    <font>
      <sz val="10"/>
      <color indexed="10"/>
      <name val="Times New Roman"/>
      <family val="1"/>
    </font>
    <font>
      <sz val="11"/>
      <color indexed="8"/>
      <name val="Times New Roman"/>
      <family val="1"/>
    </font>
    <font>
      <b/>
      <sz val="7"/>
      <color indexed="8"/>
      <name val="Times New Roman"/>
      <family val="1"/>
    </font>
    <font>
      <b/>
      <sz val="11"/>
      <color indexed="8"/>
      <name val="Times New Roman"/>
      <family val="1"/>
    </font>
    <font>
      <sz val="7"/>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b/>
      <i/>
      <sz val="12"/>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7"/>
      <color indexed="8"/>
      <name val="Times New Roman"/>
      <family val="1"/>
    </font>
    <font>
      <sz val="6"/>
      <color indexed="8"/>
      <name val="Times New Roman"/>
      <family val="1"/>
    </font>
    <font>
      <sz val="8"/>
      <color indexed="8"/>
      <name val="Calibri"/>
      <family val="2"/>
    </font>
    <font>
      <b/>
      <u val="single"/>
      <sz val="8"/>
      <color indexed="8"/>
      <name val="Times New Roman"/>
      <family val="1"/>
    </font>
    <font>
      <vertAlign val="superscript"/>
      <sz val="9"/>
      <color indexed="8"/>
      <name val="Times New Roman"/>
      <family val="1"/>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style="thin"/>
      <top>
        <color indexed="63"/>
      </top>
      <bottom>
        <color indexed="63"/>
      </bottom>
    </border>
    <border>
      <left/>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right/>
      <top style="thin"/>
      <bottom/>
    </border>
    <border>
      <left>
        <color indexed="63"/>
      </left>
      <right style="thin"/>
      <top/>
      <bottom>
        <color indexed="63"/>
      </bottom>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272">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horizontal="left" wrapText="1"/>
      <protection/>
    </xf>
    <xf numFmtId="0" fontId="2" fillId="0" borderId="0" xfId="0" applyFont="1" applyAlignment="1" applyProtection="1">
      <alignment horizontal="left"/>
      <protection/>
    </xf>
    <xf numFmtId="0" fontId="3" fillId="0" borderId="1" xfId="0" applyFont="1" applyBorder="1" applyAlignment="1" applyProtection="1">
      <alignment horizontal="center" wrapText="1"/>
      <protection/>
    </xf>
    <xf numFmtId="0" fontId="4" fillId="0" borderId="0" xfId="0" applyFont="1" applyBorder="1" applyAlignment="1" applyProtection="1">
      <alignment vertical="center" wrapText="1"/>
      <protection/>
    </xf>
    <xf numFmtId="0" fontId="4" fillId="0" borderId="0" xfId="0" applyFont="1" applyBorder="1" applyAlignment="1" applyProtection="1">
      <alignment horizontal="center" vertical="center" wrapText="1"/>
      <protection/>
    </xf>
    <xf numFmtId="0" fontId="3" fillId="0" borderId="0" xfId="0" applyFont="1" applyAlignment="1" applyProtection="1">
      <alignment horizontal="right"/>
      <protection/>
    </xf>
    <xf numFmtId="0" fontId="3" fillId="0" borderId="2" xfId="0" applyFont="1" applyBorder="1" applyAlignment="1" applyProtection="1">
      <alignment horizontal="right"/>
      <protection/>
    </xf>
    <xf numFmtId="0" fontId="3" fillId="0" borderId="1" xfId="0" applyFont="1" applyBorder="1" applyAlignment="1" applyProtection="1">
      <alignment horizontal="center" wrapText="1"/>
      <protection/>
    </xf>
    <xf numFmtId="49" fontId="3" fillId="0" borderId="1" xfId="0" applyNumberFormat="1" applyFont="1" applyBorder="1" applyAlignment="1" applyProtection="1">
      <alignment horizontal="center" wrapText="1"/>
      <protection/>
    </xf>
    <xf numFmtId="0" fontId="4" fillId="0" borderId="0"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3" fillId="0" borderId="0" xfId="0" applyFont="1" applyAlignment="1" applyProtection="1">
      <alignment/>
      <protection/>
    </xf>
    <xf numFmtId="0" fontId="1" fillId="0" borderId="3" xfId="0" applyFont="1" applyBorder="1" applyAlignment="1" applyProtection="1">
      <alignment horizontal="left" wrapText="1"/>
      <protection/>
    </xf>
    <xf numFmtId="0" fontId="2" fillId="0" borderId="0" xfId="0" applyFont="1" applyAlignment="1" applyProtection="1">
      <alignment/>
      <protection/>
    </xf>
    <xf numFmtId="49" fontId="3" fillId="0" borderId="1" xfId="0" applyNumberFormat="1" applyFont="1" applyBorder="1" applyAlignment="1" applyProtection="1">
      <alignment horizontal="center" wrapText="1"/>
      <protection/>
    </xf>
    <xf numFmtId="0" fontId="5" fillId="0" borderId="0" xfId="0" applyFont="1" applyBorder="1" applyAlignment="1" applyProtection="1">
      <alignment horizontal="center" vertical="center" wrapText="1"/>
      <protection/>
    </xf>
    <xf numFmtId="0" fontId="1" fillId="0" borderId="4" xfId="0" applyFont="1" applyBorder="1" applyAlignment="1" applyProtection="1">
      <alignment horizontal="left" wrapText="1"/>
      <protection/>
    </xf>
    <xf numFmtId="0" fontId="3" fillId="0" borderId="0" xfId="0" applyFont="1" applyAlignment="1" applyProtection="1">
      <alignment wrapText="1"/>
      <protection/>
    </xf>
    <xf numFmtId="2" fontId="6" fillId="0" borderId="4" xfId="0" applyNumberFormat="1" applyFont="1" applyBorder="1" applyAlignment="1" applyProtection="1">
      <alignment horizontal="left" wrapText="1"/>
      <protection/>
    </xf>
    <xf numFmtId="0" fontId="3" fillId="0" borderId="5" xfId="0" applyFont="1" applyBorder="1" applyAlignment="1" applyProtection="1">
      <alignment horizontal="center" wrapText="1"/>
      <protection/>
    </xf>
    <xf numFmtId="0" fontId="3" fillId="0" borderId="4" xfId="0" applyFont="1" applyBorder="1" applyAlignment="1" applyProtection="1">
      <alignment horizontal="center" wrapText="1"/>
      <protection/>
    </xf>
    <xf numFmtId="0" fontId="3" fillId="0" borderId="6" xfId="0" applyFont="1" applyBorder="1" applyAlignment="1" applyProtection="1">
      <alignment horizontal="center" wrapText="1"/>
      <protection/>
    </xf>
    <xf numFmtId="0" fontId="1" fillId="0" borderId="4" xfId="0" applyFont="1" applyBorder="1" applyAlignment="1" applyProtection="1">
      <alignment horizontal="left"/>
      <protection/>
    </xf>
    <xf numFmtId="0" fontId="1" fillId="0" borderId="0" xfId="0" applyFont="1" applyAlignment="1" applyProtection="1">
      <alignment/>
      <protection/>
    </xf>
    <xf numFmtId="0" fontId="3" fillId="0" borderId="0" xfId="0" applyFont="1" applyBorder="1" applyAlignment="1" applyProtection="1">
      <alignment horizontal="center" wrapText="1"/>
      <protection/>
    </xf>
    <xf numFmtId="0" fontId="3" fillId="0" borderId="0" xfId="0" applyFont="1" applyAlignment="1" applyProtection="1">
      <alignment horizontal="center"/>
      <protection/>
    </xf>
    <xf numFmtId="0" fontId="1" fillId="0" borderId="0" xfId="0" applyFont="1" applyBorder="1" applyAlignment="1" applyProtection="1">
      <alignment horizontal="right"/>
      <protection/>
    </xf>
    <xf numFmtId="0" fontId="3" fillId="0" borderId="5"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3" fillId="0" borderId="1" xfId="0" applyFont="1" applyBorder="1" applyAlignment="1" applyProtection="1">
      <alignment horizontal="left" vertical="center" wrapText="1"/>
      <protection/>
    </xf>
    <xf numFmtId="0" fontId="1" fillId="0" borderId="5" xfId="0" applyFont="1" applyBorder="1" applyAlignment="1" applyProtection="1">
      <alignment vertical="center" wrapText="1"/>
      <protection/>
    </xf>
    <xf numFmtId="0" fontId="1" fillId="0" borderId="4" xfId="0" applyFont="1" applyBorder="1" applyAlignment="1" applyProtection="1">
      <alignment vertical="center" wrapText="1"/>
      <protection/>
    </xf>
    <xf numFmtId="0" fontId="1" fillId="0" borderId="6" xfId="0" applyFont="1" applyBorder="1" applyAlignment="1" applyProtection="1">
      <alignment vertical="center" wrapText="1"/>
      <protection/>
    </xf>
    <xf numFmtId="0" fontId="1" fillId="0" borderId="1" xfId="0" applyFont="1" applyBorder="1" applyAlignment="1" applyProtection="1">
      <alignment horizontal="center" vertical="center" wrapText="1"/>
      <protection/>
    </xf>
    <xf numFmtId="188" fontId="1" fillId="0" borderId="1" xfId="0" applyNumberFormat="1" applyFont="1" applyBorder="1" applyAlignment="1" applyProtection="1">
      <alignment horizontal="right" vertical="center" wrapText="1"/>
      <protection/>
    </xf>
    <xf numFmtId="188" fontId="1" fillId="0" borderId="1" xfId="0" applyNumberFormat="1" applyFont="1" applyBorder="1" applyAlignment="1" applyProtection="1">
      <alignment horizontal="right" vertical="center" wrapText="1"/>
      <protection locked="0"/>
    </xf>
    <xf numFmtId="0" fontId="3" fillId="0" borderId="5" xfId="0" applyFont="1" applyBorder="1" applyAlignment="1" applyProtection="1">
      <alignment vertical="center" wrapText="1"/>
      <protection/>
    </xf>
    <xf numFmtId="0" fontId="3" fillId="0" borderId="4" xfId="0" applyFont="1" applyBorder="1" applyAlignment="1" applyProtection="1">
      <alignment vertical="center" wrapText="1"/>
      <protection/>
    </xf>
    <xf numFmtId="0" fontId="3" fillId="0" borderId="6" xfId="0" applyFont="1" applyBorder="1" applyAlignment="1" applyProtection="1">
      <alignment vertical="center" wrapText="1"/>
      <protection/>
    </xf>
    <xf numFmtId="188" fontId="3" fillId="0" borderId="1" xfId="0" applyNumberFormat="1" applyFont="1" applyBorder="1" applyAlignment="1" applyProtection="1">
      <alignment horizontal="right" vertical="center" wrapText="1"/>
      <protection/>
    </xf>
    <xf numFmtId="0" fontId="1" fillId="0" borderId="1" xfId="0" applyFont="1" applyBorder="1" applyAlignment="1" applyProtection="1">
      <alignment horizontal="right" vertical="center" wrapText="1"/>
      <protection/>
    </xf>
    <xf numFmtId="188" fontId="3" fillId="0" borderId="1" xfId="0" applyNumberFormat="1" applyFont="1" applyBorder="1" applyAlignment="1" applyProtection="1">
      <alignment horizontal="right" vertical="center" wrapText="1"/>
      <protection locked="0"/>
    </xf>
    <xf numFmtId="0" fontId="8" fillId="0" borderId="0" xfId="0" applyFont="1" applyAlignment="1" applyProtection="1">
      <alignment/>
      <protection/>
    </xf>
    <xf numFmtId="0" fontId="3" fillId="0" borderId="7" xfId="0" applyFont="1" applyBorder="1" applyAlignment="1" applyProtection="1">
      <alignment horizontal="center" vertical="center" wrapText="1"/>
      <protection/>
    </xf>
    <xf numFmtId="188" fontId="1" fillId="0" borderId="1" xfId="0" applyNumberFormat="1" applyFont="1" applyBorder="1" applyAlignment="1" applyProtection="1">
      <alignment vertical="center" wrapText="1"/>
      <protection locked="0"/>
    </xf>
    <xf numFmtId="188" fontId="3" fillId="0" borderId="1" xfId="0" applyNumberFormat="1" applyFont="1" applyBorder="1" applyAlignment="1" applyProtection="1">
      <alignment vertical="center" wrapText="1"/>
      <protection/>
    </xf>
    <xf numFmtId="0" fontId="1" fillId="0" borderId="1" xfId="0" applyFont="1" applyBorder="1" applyAlignment="1" applyProtection="1">
      <alignment vertical="center" wrapText="1"/>
      <protection/>
    </xf>
    <xf numFmtId="188" fontId="1" fillId="0" borderId="1" xfId="0" applyNumberFormat="1" applyFont="1" applyBorder="1" applyAlignment="1" applyProtection="1">
      <alignment vertical="center" wrapText="1"/>
      <protection/>
    </xf>
    <xf numFmtId="188" fontId="3" fillId="0" borderId="1" xfId="0" applyNumberFormat="1" applyFont="1" applyBorder="1" applyAlignment="1" applyProtection="1">
      <alignment vertical="center" wrapText="1"/>
      <protection locked="0"/>
    </xf>
    <xf numFmtId="0" fontId="3" fillId="0" borderId="0" xfId="0" applyFont="1" applyAlignment="1" applyProtection="1">
      <alignment vertical="center"/>
      <protection/>
    </xf>
    <xf numFmtId="0" fontId="4" fillId="0" borderId="0" xfId="0" applyFont="1" applyAlignment="1">
      <alignment horizontal="center" vertical="center"/>
    </xf>
    <xf numFmtId="0" fontId="9" fillId="0" borderId="0" xfId="0" applyFont="1" applyBorder="1" applyAlignment="1">
      <alignment/>
    </xf>
    <xf numFmtId="0" fontId="9" fillId="0" borderId="3" xfId="0" applyFont="1" applyBorder="1" applyAlignment="1">
      <alignment horizontal="left"/>
    </xf>
    <xf numFmtId="0" fontId="9" fillId="0" borderId="0" xfId="0" applyFont="1" applyBorder="1" applyAlignment="1">
      <alignment/>
    </xf>
    <xf numFmtId="0" fontId="1" fillId="0" borderId="0" xfId="0" applyFont="1" applyBorder="1" applyAlignment="1" applyProtection="1">
      <alignment/>
      <protection/>
    </xf>
    <xf numFmtId="0" fontId="10" fillId="0" borderId="8" xfId="0" applyFont="1" applyBorder="1" applyAlignment="1">
      <alignment horizontal="center" vertical="top"/>
    </xf>
    <xf numFmtId="0" fontId="10" fillId="0" borderId="0"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vertical="top"/>
    </xf>
    <xf numFmtId="0" fontId="4" fillId="0" borderId="0" xfId="0" applyFont="1" applyAlignment="1">
      <alignment vertical="center"/>
    </xf>
    <xf numFmtId="0" fontId="9" fillId="0" borderId="0" xfId="0" applyFont="1" applyAlignment="1">
      <alignment/>
    </xf>
    <xf numFmtId="0" fontId="2" fillId="0" borderId="8" xfId="0" applyFont="1" applyBorder="1" applyAlignment="1">
      <alignment horizontal="center" vertical="top"/>
    </xf>
    <xf numFmtId="0" fontId="2" fillId="0" borderId="0" xfId="0" applyFont="1" applyAlignment="1">
      <alignment horizontal="left" vertical="top" wrapText="1"/>
    </xf>
    <xf numFmtId="0" fontId="1" fillId="0" borderId="0" xfId="0" applyFont="1" applyAlignment="1">
      <alignment/>
    </xf>
    <xf numFmtId="0" fontId="3" fillId="0" borderId="1" xfId="0" applyFont="1" applyBorder="1" applyAlignment="1">
      <alignment horizontal="center" wrapText="1"/>
    </xf>
    <xf numFmtId="0" fontId="3" fillId="0" borderId="0" xfId="0" applyFont="1" applyAlignment="1">
      <alignment horizontal="right"/>
    </xf>
    <xf numFmtId="0" fontId="3" fillId="0" borderId="1" xfId="0" applyFont="1" applyBorder="1" applyAlignment="1">
      <alignment horizontal="center" wrapText="1"/>
    </xf>
    <xf numFmtId="49" fontId="3" fillId="0" borderId="1" xfId="0" applyNumberFormat="1" applyFont="1" applyBorder="1" applyAlignment="1">
      <alignment horizontal="center" wrapText="1"/>
    </xf>
    <xf numFmtId="0" fontId="3" fillId="0" borderId="0" xfId="0" applyFont="1" applyAlignment="1">
      <alignment/>
    </xf>
    <xf numFmtId="0" fontId="6" fillId="0" borderId="3" xfId="0" applyFont="1" applyBorder="1" applyAlignment="1">
      <alignment horizontal="center" wrapText="1"/>
    </xf>
    <xf numFmtId="0" fontId="2" fillId="0" borderId="0" xfId="0" applyFont="1" applyAlignment="1">
      <alignment horizontal="left"/>
    </xf>
    <xf numFmtId="0" fontId="2" fillId="0" borderId="9" xfId="0" applyFont="1" applyBorder="1" applyAlignment="1">
      <alignment horizontal="left"/>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6" fillId="0" borderId="4" xfId="0" applyFont="1" applyBorder="1" applyAlignment="1">
      <alignment horizontal="center" wrapText="1"/>
    </xf>
    <xf numFmtId="0" fontId="3" fillId="0" borderId="0" xfId="0" applyFont="1" applyAlignment="1">
      <alignment wrapText="1"/>
    </xf>
    <xf numFmtId="2" fontId="6" fillId="0" borderId="4" xfId="0" applyNumberFormat="1" applyFont="1" applyBorder="1" applyAlignment="1">
      <alignment horizont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xf>
    <xf numFmtId="49" fontId="3" fillId="0" borderId="1" xfId="0" applyNumberFormat="1" applyFont="1" applyBorder="1" applyAlignment="1">
      <alignment horizontal="center" wrapText="1"/>
    </xf>
    <xf numFmtId="0" fontId="3" fillId="0" borderId="1" xfId="0" applyNumberFormat="1" applyFont="1" applyBorder="1" applyAlignment="1">
      <alignment horizontal="center" wrapText="1"/>
    </xf>
    <xf numFmtId="0" fontId="1" fillId="0" borderId="0" xfId="0" applyFont="1" applyAlignment="1">
      <alignment/>
    </xf>
    <xf numFmtId="0" fontId="3" fillId="0" borderId="0" xfId="0" applyFont="1" applyBorder="1" applyAlignment="1">
      <alignment horizontal="center" wrapText="1"/>
    </xf>
    <xf numFmtId="0" fontId="11" fillId="0" borderId="0" xfId="0" applyFont="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9" fillId="0" borderId="1" xfId="0" applyFont="1" applyBorder="1" applyAlignment="1">
      <alignment horizontal="center" vertical="center" wrapText="1"/>
    </xf>
    <xf numFmtId="188" fontId="9" fillId="0" borderId="1" xfId="0" applyNumberFormat="1"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188" fontId="11" fillId="0" borderId="1" xfId="0" applyNumberFormat="1"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9" fillId="0" borderId="0" xfId="0" applyFont="1" applyBorder="1" applyAlignment="1">
      <alignment vertical="center" wrapText="1"/>
    </xf>
    <xf numFmtId="0" fontId="3"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textRotation="90" wrapText="1"/>
    </xf>
    <xf numFmtId="188" fontId="11" fillId="0" borderId="1" xfId="0" applyNumberFormat="1" applyFont="1" applyBorder="1" applyAlignment="1">
      <alignment horizontal="right" vertical="center" wrapText="1"/>
    </xf>
    <xf numFmtId="188" fontId="9" fillId="0" borderId="1" xfId="0" applyNumberFormat="1" applyFont="1" applyBorder="1" applyAlignment="1">
      <alignment horizontal="right" vertical="center" wrapText="1"/>
    </xf>
    <xf numFmtId="188" fontId="11" fillId="0" borderId="1" xfId="0" applyNumberFormat="1" applyFont="1" applyBorder="1" applyAlignment="1">
      <alignment horizontal="center" vertical="center" wrapText="1"/>
    </xf>
    <xf numFmtId="0" fontId="11" fillId="0" borderId="0" xfId="0" applyFont="1" applyAlignment="1">
      <alignment horizontal="center"/>
    </xf>
    <xf numFmtId="188" fontId="9" fillId="0" borderId="14" xfId="0" applyNumberFormat="1" applyFont="1" applyBorder="1" applyAlignment="1">
      <alignment horizontal="right" vertical="center" wrapText="1"/>
    </xf>
    <xf numFmtId="188" fontId="9" fillId="0" borderId="15" xfId="0" applyNumberFormat="1" applyFont="1" applyBorder="1" applyAlignment="1">
      <alignment horizontal="right" vertical="center" wrapText="1"/>
    </xf>
    <xf numFmtId="188" fontId="9" fillId="0" borderId="16" xfId="0" applyNumberFormat="1" applyFont="1" applyBorder="1" applyAlignment="1">
      <alignment horizontal="right" vertical="center" wrapText="1"/>
    </xf>
    <xf numFmtId="0" fontId="9" fillId="0" borderId="3" xfId="0" applyFont="1" applyBorder="1" applyAlignment="1">
      <alignment horizontal="center"/>
    </xf>
    <xf numFmtId="0" fontId="2" fillId="0" borderId="0" xfId="0" applyFont="1" applyAlignment="1">
      <alignment horizontal="center" vertical="top"/>
    </xf>
    <xf numFmtId="0" fontId="9" fillId="0" borderId="0" xfId="0" applyFont="1" applyAlignment="1">
      <alignment/>
    </xf>
    <xf numFmtId="0" fontId="12" fillId="0" borderId="0" xfId="0" applyFont="1" applyAlignment="1">
      <alignment horizontal="left" vertical="top" wrapText="1"/>
    </xf>
    <xf numFmtId="0" fontId="12" fillId="0" borderId="0" xfId="0" applyFont="1" applyAlignment="1">
      <alignment vertical="top" wrapText="1"/>
    </xf>
    <xf numFmtId="0" fontId="11" fillId="0" borderId="0" xfId="0" applyFont="1" applyAlignment="1">
      <alignment horizontal="center"/>
    </xf>
    <xf numFmtId="0" fontId="11" fillId="0" borderId="0" xfId="0" applyFont="1" applyAlignment="1">
      <alignment/>
    </xf>
    <xf numFmtId="0" fontId="11" fillId="0" borderId="0" xfId="0" applyFont="1" applyAlignment="1">
      <alignment horizontal="right"/>
    </xf>
    <xf numFmtId="0" fontId="11" fillId="0" borderId="3" xfId="0" applyFont="1" applyBorder="1" applyAlignment="1">
      <alignment/>
    </xf>
    <xf numFmtId="0" fontId="2" fillId="0" borderId="0" xfId="0" applyFont="1" applyAlignment="1">
      <alignment/>
    </xf>
    <xf numFmtId="0" fontId="2" fillId="0" borderId="0" xfId="0" applyFont="1" applyAlignment="1">
      <alignment horizontal="center"/>
    </xf>
    <xf numFmtId="0" fontId="13" fillId="0" borderId="0" xfId="0" applyFont="1" applyBorder="1" applyAlignment="1">
      <alignment horizontal="center" vertical="center" wrapText="1"/>
    </xf>
    <xf numFmtId="0" fontId="14" fillId="0" borderId="0" xfId="0" applyFont="1" applyAlignment="1">
      <alignment wrapText="1"/>
    </xf>
    <xf numFmtId="0" fontId="15" fillId="0" borderId="3" xfId="0" applyFont="1" applyBorder="1" applyAlignment="1">
      <alignment horizontal="center" wrapText="1"/>
    </xf>
    <xf numFmtId="0" fontId="2" fillId="0" borderId="0" xfId="0" applyFont="1" applyAlignment="1">
      <alignment/>
    </xf>
    <xf numFmtId="0" fontId="13" fillId="0" borderId="1" xfId="0" applyFont="1" applyBorder="1" applyAlignment="1">
      <alignment horizontal="center" wrapText="1"/>
    </xf>
    <xf numFmtId="0" fontId="14" fillId="0" borderId="0"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left" vertical="top" wrapText="1"/>
    </xf>
    <xf numFmtId="0" fontId="15" fillId="0" borderId="4" xfId="0" applyFont="1" applyBorder="1" applyAlignment="1">
      <alignment horizontal="center" vertical="top" wrapText="1"/>
    </xf>
    <xf numFmtId="0" fontId="13" fillId="0" borderId="1" xfId="0" applyFont="1" applyBorder="1" applyAlignment="1">
      <alignment horizontal="center" vertical="center" wrapText="1"/>
    </xf>
    <xf numFmtId="0" fontId="14" fillId="0" borderId="0" xfId="0" applyFont="1" applyAlignment="1">
      <alignment/>
    </xf>
    <xf numFmtId="0" fontId="15" fillId="0" borderId="4" xfId="0" applyFont="1" applyBorder="1" applyAlignment="1">
      <alignment horizontal="center" wrapText="1"/>
    </xf>
    <xf numFmtId="0" fontId="14" fillId="0" borderId="0" xfId="0" applyFont="1" applyAlignment="1">
      <alignment horizontal="left" wrapText="1"/>
    </xf>
    <xf numFmtId="49" fontId="14" fillId="2" borderId="3" xfId="0" applyNumberFormat="1" applyFont="1" applyFill="1" applyBorder="1" applyAlignment="1" applyProtection="1">
      <alignment horizontal="center" wrapText="1"/>
      <protection/>
    </xf>
    <xf numFmtId="0" fontId="16" fillId="0" borderId="3" xfId="0" applyFont="1" applyBorder="1" applyAlignment="1">
      <alignment horizontal="left" wrapText="1"/>
    </xf>
    <xf numFmtId="0" fontId="17" fillId="0" borderId="0" xfId="0" applyFont="1" applyBorder="1" applyAlignment="1">
      <alignment vertical="top" wrapText="1"/>
    </xf>
    <xf numFmtId="49" fontId="14" fillId="2" borderId="3" xfId="0" applyNumberFormat="1" applyFont="1" applyFill="1" applyBorder="1" applyAlignment="1" applyProtection="1">
      <alignment wrapText="1"/>
      <protection/>
    </xf>
    <xf numFmtId="0" fontId="18" fillId="0" borderId="3" xfId="0" applyFont="1" applyBorder="1" applyAlignment="1" applyProtection="1">
      <alignment horizontal="center"/>
      <protection locked="0"/>
    </xf>
    <xf numFmtId="1" fontId="14" fillId="2" borderId="3" xfId="0" applyNumberFormat="1" applyFont="1" applyFill="1" applyBorder="1" applyAlignment="1" applyProtection="1">
      <alignment horizontal="center" wrapText="1"/>
      <protection/>
    </xf>
    <xf numFmtId="0" fontId="18" fillId="0" borderId="4" xfId="0" applyFont="1" applyBorder="1" applyAlignment="1" applyProtection="1">
      <alignment horizontal="center" wrapText="1"/>
      <protection locked="0"/>
    </xf>
    <xf numFmtId="0" fontId="2" fillId="0" borderId="0" xfId="0" applyFont="1" applyAlignment="1">
      <alignment horizontal="justify" vertical="top" wrapText="1"/>
    </xf>
    <xf numFmtId="0" fontId="14" fillId="0" borderId="0"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189" fontId="14" fillId="0" borderId="1" xfId="0" applyNumberFormat="1" applyFont="1" applyBorder="1" applyAlignment="1" applyProtection="1">
      <alignment horizontal="right" vertical="center" wrapText="1"/>
      <protection/>
    </xf>
    <xf numFmtId="0" fontId="2" fillId="0" borderId="1" xfId="0" applyFont="1" applyBorder="1" applyAlignment="1">
      <alignment horizontal="center" vertical="center" wrapText="1"/>
    </xf>
    <xf numFmtId="0" fontId="14" fillId="0" borderId="1"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49" fontId="21" fillId="0" borderId="1" xfId="0" applyNumberFormat="1"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1"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 xfId="0" applyFont="1" applyBorder="1" applyAlignment="1">
      <alignment vertical="center" wrapText="1"/>
    </xf>
    <xf numFmtId="0" fontId="22" fillId="0" borderId="1" xfId="0" applyFont="1" applyBorder="1" applyAlignment="1">
      <alignment vertical="center" wrapText="1"/>
    </xf>
    <xf numFmtId="0" fontId="23" fillId="0" borderId="1" xfId="0" applyFont="1" applyBorder="1" applyAlignment="1">
      <alignment vertical="center" wrapText="1"/>
    </xf>
    <xf numFmtId="0" fontId="13" fillId="0" borderId="1" xfId="0" applyFont="1" applyBorder="1" applyAlignment="1">
      <alignment vertical="center" wrapText="1"/>
    </xf>
    <xf numFmtId="0" fontId="6" fillId="0" borderId="1" xfId="0" applyFont="1" applyBorder="1" applyAlignment="1">
      <alignment vertical="center" wrapText="1"/>
    </xf>
    <xf numFmtId="189" fontId="2" fillId="2" borderId="1" xfId="0" applyNumberFormat="1" applyFont="1" applyFill="1" applyBorder="1" applyAlignment="1" applyProtection="1">
      <alignment horizontal="right" vertical="center"/>
      <protection locked="0"/>
    </xf>
    <xf numFmtId="189" fontId="2" fillId="0" borderId="1" xfId="0" applyNumberFormat="1" applyFont="1" applyBorder="1" applyAlignment="1" applyProtection="1">
      <alignment horizontal="right" vertical="center"/>
      <protection locked="0"/>
    </xf>
    <xf numFmtId="189" fontId="2" fillId="0" borderId="1" xfId="0" applyNumberFormat="1" applyFont="1" applyBorder="1" applyAlignment="1" applyProtection="1">
      <alignment horizontal="right" vertical="center" wrapText="1"/>
      <protection/>
    </xf>
    <xf numFmtId="0" fontId="21" fillId="0" borderId="17" xfId="0" applyFont="1" applyBorder="1" applyAlignment="1">
      <alignment vertical="center" wrapText="1"/>
    </xf>
    <xf numFmtId="0" fontId="21" fillId="0" borderId="17" xfId="0" applyFont="1" applyBorder="1" applyAlignment="1">
      <alignment horizontal="right" vertical="center" wrapText="1"/>
    </xf>
    <xf numFmtId="189" fontId="14" fillId="0" borderId="17" xfId="0" applyNumberFormat="1" applyFont="1" applyBorder="1" applyAlignment="1" applyProtection="1">
      <alignment horizontal="right" vertical="center" wrapText="1"/>
      <protection hidden="1"/>
    </xf>
    <xf numFmtId="0" fontId="2" fillId="0" borderId="1" xfId="0" applyFont="1" applyBorder="1" applyAlignment="1">
      <alignment horizontal="right" vertical="center" wrapText="1"/>
    </xf>
    <xf numFmtId="0" fontId="1" fillId="0" borderId="1" xfId="0" applyFont="1" applyBorder="1" applyAlignment="1">
      <alignment vertical="center" wrapText="1"/>
    </xf>
    <xf numFmtId="0" fontId="21" fillId="0" borderId="1" xfId="0" applyFont="1" applyBorder="1" applyAlignment="1">
      <alignment horizontal="right" vertical="center" wrapText="1"/>
    </xf>
    <xf numFmtId="0" fontId="17" fillId="0" borderId="1" xfId="0" applyFont="1" applyBorder="1" applyAlignment="1">
      <alignment horizontal="center" vertical="center" wrapText="1"/>
    </xf>
    <xf numFmtId="0" fontId="14" fillId="0" borderId="1" xfId="0" applyFont="1" applyBorder="1" applyAlignment="1">
      <alignment horizontal="right" vertical="center" wrapText="1"/>
    </xf>
    <xf numFmtId="0" fontId="14" fillId="0" borderId="17" xfId="0" applyFont="1" applyBorder="1" applyAlignment="1">
      <alignment wrapText="1"/>
    </xf>
    <xf numFmtId="0" fontId="14" fillId="0" borderId="17" xfId="0" applyFont="1" applyBorder="1" applyAlignment="1">
      <alignment horizontal="right" vertical="center" wrapText="1"/>
    </xf>
    <xf numFmtId="189" fontId="2" fillId="0" borderId="1" xfId="0" applyNumberFormat="1" applyFont="1" applyBorder="1" applyAlignment="1" applyProtection="1">
      <alignment horizontal="right" vertical="center" wrapText="1"/>
      <protection hidden="1"/>
    </xf>
    <xf numFmtId="0" fontId="0" fillId="0" borderId="0" xfId="0" applyAlignment="1">
      <alignment/>
    </xf>
    <xf numFmtId="0" fontId="0" fillId="2" borderId="0" xfId="0" applyFill="1" applyAlignment="1">
      <alignment/>
    </xf>
    <xf numFmtId="0" fontId="3" fillId="0" borderId="0" xfId="0" applyFont="1" applyAlignment="1">
      <alignment/>
    </xf>
    <xf numFmtId="0" fontId="3" fillId="2" borderId="3" xfId="0" applyFont="1" applyFill="1" applyBorder="1" applyAlignment="1">
      <alignment horizontal="center"/>
    </xf>
    <xf numFmtId="0" fontId="9" fillId="0" borderId="3" xfId="0" applyFont="1" applyBorder="1" applyAlignment="1">
      <alignment horizontal="left"/>
    </xf>
    <xf numFmtId="0" fontId="10" fillId="0" borderId="8" xfId="0" applyFont="1" applyBorder="1" applyAlignment="1">
      <alignment horizontal="center" vertical="top"/>
    </xf>
    <xf numFmtId="2" fontId="12" fillId="0" borderId="0" xfId="0" applyNumberFormat="1" applyFont="1" applyFill="1" applyBorder="1" applyAlignment="1" applyProtection="1">
      <alignment horizontal="center" vertical="top"/>
      <protection locked="0"/>
    </xf>
    <xf numFmtId="0" fontId="3" fillId="0" borderId="3" xfId="0" applyFont="1" applyBorder="1" applyAlignment="1">
      <alignment horizontal="center"/>
    </xf>
    <xf numFmtId="0" fontId="9" fillId="0" borderId="0" xfId="0" applyFont="1" applyAlignment="1">
      <alignment horizontal="left"/>
    </xf>
    <xf numFmtId="0" fontId="9" fillId="0" borderId="0" xfId="0" applyFont="1" applyBorder="1" applyAlignment="1">
      <alignment horizontal="left"/>
    </xf>
    <xf numFmtId="0" fontId="0" fillId="0" borderId="0" xfId="0" applyAlignment="1">
      <alignment/>
    </xf>
    <xf numFmtId="0" fontId="11" fillId="0" borderId="0" xfId="0" applyFont="1" applyBorder="1" applyAlignment="1">
      <alignment/>
    </xf>
    <xf numFmtId="0" fontId="11" fillId="0" borderId="0" xfId="0" applyFont="1" applyAlignment="1">
      <alignment wrapText="1"/>
    </xf>
    <xf numFmtId="0" fontId="11" fillId="0" borderId="0" xfId="0" applyFont="1" applyBorder="1" applyAlignment="1">
      <alignment wrapText="1"/>
    </xf>
    <xf numFmtId="0" fontId="2" fillId="0" borderId="3" xfId="0" applyFont="1" applyBorder="1" applyAlignment="1">
      <alignment horizontal="center"/>
    </xf>
    <xf numFmtId="0" fontId="14" fillId="0" borderId="0" xfId="0" applyFont="1" applyAlignment="1">
      <alignment horizontal="left" wrapText="1"/>
    </xf>
    <xf numFmtId="0" fontId="12" fillId="0" borderId="0" xfId="0" applyFont="1" applyAlignment="1">
      <alignment/>
    </xf>
    <xf numFmtId="0" fontId="13" fillId="0" borderId="1" xfId="0" applyFont="1" applyBorder="1" applyAlignment="1">
      <alignment horizontal="center" wrapText="1"/>
    </xf>
    <xf numFmtId="0" fontId="13" fillId="0" borderId="1" xfId="0" applyFont="1" applyBorder="1" applyAlignment="1">
      <alignment horizontal="center" vertical="center" wrapText="1"/>
    </xf>
    <xf numFmtId="1" fontId="14" fillId="2" borderId="4" xfId="0" applyNumberFormat="1" applyFont="1" applyFill="1" applyBorder="1" applyAlignment="1" applyProtection="1">
      <alignment horizontal="center" vertical="top" wrapText="1"/>
      <protection/>
    </xf>
    <xf numFmtId="0" fontId="16" fillId="0" borderId="4" xfId="0" applyFont="1" applyBorder="1" applyAlignment="1">
      <alignment horizontal="left" wrapText="1"/>
    </xf>
    <xf numFmtId="0" fontId="24" fillId="0" borderId="0" xfId="0" applyFont="1" applyAlignment="1">
      <alignment/>
    </xf>
    <xf numFmtId="0" fontId="21" fillId="0" borderId="0" xfId="0" applyFont="1" applyAlignment="1">
      <alignment/>
    </xf>
    <xf numFmtId="49" fontId="14" fillId="3" borderId="4" xfId="0" applyNumberFormat="1" applyFont="1" applyFill="1" applyBorder="1" applyAlignment="1" applyProtection="1">
      <alignment horizontal="center" wrapText="1"/>
      <protection locked="0"/>
    </xf>
    <xf numFmtId="1" fontId="14" fillId="2" borderId="4" xfId="0" applyNumberFormat="1" applyFont="1" applyFill="1" applyBorder="1" applyAlignment="1" applyProtection="1">
      <alignment horizontal="center" wrapText="1"/>
      <protection/>
    </xf>
    <xf numFmtId="0" fontId="2" fillId="0" borderId="0" xfId="0" applyFont="1" applyAlignment="1" applyProtection="1">
      <alignment horizontal="justify" vertical="top" wrapText="1"/>
      <protection locked="0"/>
    </xf>
    <xf numFmtId="0" fontId="1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0" xfId="0" applyFont="1" applyAlignment="1">
      <alignment/>
    </xf>
    <xf numFmtId="189" fontId="14" fillId="0" borderId="1" xfId="0" applyNumberFormat="1" applyFont="1" applyBorder="1" applyAlignment="1" applyProtection="1">
      <alignment horizontal="right" vertical="center" wrapText="1"/>
      <protection locked="0"/>
    </xf>
    <xf numFmtId="189" fontId="2" fillId="0" borderId="1" xfId="0" applyNumberFormat="1" applyFont="1" applyBorder="1" applyAlignment="1" applyProtection="1">
      <alignment horizontal="center" vertical="center" wrapText="1"/>
      <protection/>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12" fillId="0" borderId="1" xfId="0" applyFont="1" applyBorder="1" applyAlignment="1">
      <alignment vertical="top" wrapText="1"/>
    </xf>
    <xf numFmtId="0" fontId="2" fillId="0" borderId="1" xfId="0" applyFont="1" applyBorder="1" applyAlignment="1">
      <alignment horizontal="center" vertical="top" wrapText="1"/>
    </xf>
    <xf numFmtId="189" fontId="21" fillId="0" borderId="1" xfId="0" applyNumberFormat="1" applyFont="1" applyBorder="1" applyAlignment="1" applyProtection="1">
      <alignment horizontal="right" vertical="center" wrapText="1"/>
      <protection/>
    </xf>
    <xf numFmtId="189" fontId="2" fillId="0" borderId="1" xfId="0" applyNumberFormat="1" applyFont="1" applyBorder="1" applyAlignment="1" applyProtection="1">
      <alignment horizontal="right" vertical="center" wrapText="1"/>
      <protection locked="0"/>
    </xf>
    <xf numFmtId="189" fontId="2" fillId="0" borderId="1" xfId="0" applyNumberFormat="1" applyFont="1" applyBorder="1" applyAlignment="1" applyProtection="1">
      <alignment horizontal="right"/>
      <protection locked="0"/>
    </xf>
    <xf numFmtId="189" fontId="21" fillId="0" borderId="1" xfId="0" applyNumberFormat="1" applyFont="1" applyBorder="1" applyAlignment="1" applyProtection="1">
      <alignment horizontal="right" vertical="center" wrapText="1"/>
      <protection locked="0"/>
    </xf>
    <xf numFmtId="0" fontId="2" fillId="0" borderId="1" xfId="0" applyFont="1" applyBorder="1" applyAlignment="1">
      <alignment horizontal="justify" vertical="center" wrapText="1"/>
    </xf>
    <xf numFmtId="0" fontId="15" fillId="0" borderId="1" xfId="0" applyFont="1" applyBorder="1" applyAlignment="1">
      <alignment horizontal="center" vertical="center" wrapText="1"/>
    </xf>
    <xf numFmtId="189" fontId="15" fillId="0" borderId="1" xfId="0" applyNumberFormat="1" applyFont="1" applyBorder="1" applyAlignment="1" applyProtection="1">
      <alignment horizontal="right" vertical="center" wrapText="1"/>
      <protection locked="0"/>
    </xf>
    <xf numFmtId="189" fontId="15" fillId="0" borderId="1" xfId="0" applyNumberFormat="1" applyFont="1" applyBorder="1" applyAlignment="1" applyProtection="1">
      <alignment horizontal="right"/>
      <protection locked="0"/>
    </xf>
    <xf numFmtId="189" fontId="15" fillId="0" borderId="1" xfId="0" applyNumberFormat="1" applyFont="1" applyBorder="1" applyAlignment="1" applyProtection="1">
      <alignment horizontal="right" vertical="top" wrapText="1"/>
      <protection locked="0"/>
    </xf>
    <xf numFmtId="0" fontId="21" fillId="0" borderId="17" xfId="0" applyFont="1" applyBorder="1" applyAlignment="1">
      <alignment horizontal="center" vertical="center" wrapText="1"/>
    </xf>
    <xf numFmtId="2" fontId="21" fillId="0" borderId="17" xfId="0" applyNumberFormat="1" applyFont="1" applyBorder="1" applyAlignment="1" applyProtection="1">
      <alignment horizontal="right" vertical="center" wrapText="1"/>
      <protection locked="0"/>
    </xf>
    <xf numFmtId="2" fontId="2" fillId="0" borderId="17" xfId="0" applyNumberFormat="1" applyFont="1" applyBorder="1" applyAlignment="1">
      <alignment horizontal="center" vertical="center" wrapText="1"/>
    </xf>
    <xf numFmtId="2" fontId="21" fillId="0" borderId="1" xfId="0" applyNumberFormat="1" applyFont="1" applyBorder="1" applyAlignment="1" applyProtection="1">
      <alignment horizontal="right" vertical="center" wrapText="1"/>
      <protection locked="0"/>
    </xf>
    <xf numFmtId="2" fontId="2" fillId="0" borderId="1"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Border="1" applyAlignment="1">
      <alignment/>
    </xf>
    <xf numFmtId="2" fontId="2" fillId="0" borderId="0" xfId="0" applyNumberFormat="1" applyFont="1" applyBorder="1" applyAlignment="1">
      <alignment horizontal="center" vertical="center" wrapText="1"/>
    </xf>
    <xf numFmtId="0" fontId="11" fillId="0" borderId="0" xfId="0" applyFont="1" applyAlignment="1">
      <alignment/>
    </xf>
    <xf numFmtId="49" fontId="9" fillId="0" borderId="3" xfId="0" applyNumberFormat="1" applyFont="1" applyBorder="1" applyAlignment="1">
      <alignment horizontal="left" vertical="center" wrapText="1"/>
    </xf>
    <xf numFmtId="0" fontId="3" fillId="0" borderId="3" xfId="0" applyFont="1" applyBorder="1" applyAlignment="1">
      <alignment horizontal="center"/>
    </xf>
    <xf numFmtId="2" fontId="15" fillId="0" borderId="4" xfId="0" applyNumberFormat="1" applyFont="1" applyBorder="1" applyAlignment="1">
      <alignment horizontal="center" vertical="top" wrapText="1"/>
    </xf>
    <xf numFmtId="0" fontId="2" fillId="0" borderId="0" xfId="0" applyFont="1" applyBorder="1" applyAlignment="1">
      <alignment/>
    </xf>
    <xf numFmtId="0" fontId="16" fillId="0" borderId="3" xfId="0" applyFont="1" applyBorder="1" applyAlignment="1">
      <alignment horizontal="left" vertical="top" wrapText="1"/>
    </xf>
    <xf numFmtId="49" fontId="14" fillId="4" borderId="4" xfId="0" applyNumberFormat="1" applyFont="1" applyFill="1" applyBorder="1" applyAlignment="1" applyProtection="1">
      <alignment wrapText="1"/>
      <protection locked="0"/>
    </xf>
    <xf numFmtId="1" fontId="14" fillId="2" borderId="4" xfId="0" applyNumberFormat="1" applyFont="1" applyFill="1" applyBorder="1" applyAlignment="1" applyProtection="1">
      <alignment horizontal="center" wrapText="1"/>
      <protection/>
    </xf>
    <xf numFmtId="49" fontId="14" fillId="4" borderId="3" xfId="0" applyNumberFormat="1" applyFont="1" applyFill="1" applyBorder="1" applyAlignment="1" applyProtection="1">
      <alignment horizontal="right" wrapText="1"/>
      <protection locked="0"/>
    </xf>
    <xf numFmtId="0" fontId="2" fillId="0" borderId="0" xfId="0" applyFont="1" applyAlignment="1">
      <alignment wrapText="1"/>
    </xf>
    <xf numFmtId="0" fontId="2" fillId="0" borderId="1" xfId="0" applyFont="1" applyBorder="1" applyAlignment="1">
      <alignment horizontal="center"/>
    </xf>
    <xf numFmtId="49" fontId="17" fillId="0" borderId="1" xfId="0" applyNumberFormat="1" applyFont="1" applyBorder="1" applyAlignment="1">
      <alignment horizontal="center" vertical="center" wrapText="1"/>
    </xf>
    <xf numFmtId="189" fontId="14" fillId="0" borderId="1" xfId="0" applyNumberFormat="1" applyFont="1" applyBorder="1" applyAlignment="1" applyProtection="1">
      <alignment horizontal="right" wrapText="1"/>
      <protection/>
    </xf>
    <xf numFmtId="189" fontId="2" fillId="0" borderId="1" xfId="0" applyNumberFormat="1" applyFont="1" applyBorder="1" applyAlignment="1" applyProtection="1">
      <alignment horizontal="right" wrapText="1"/>
      <protection/>
    </xf>
    <xf numFmtId="189" fontId="2" fillId="0" borderId="1" xfId="0" applyNumberFormat="1" applyFont="1" applyBorder="1" applyAlignment="1">
      <alignment horizontal="center" wrapText="1"/>
    </xf>
    <xf numFmtId="189" fontId="2" fillId="0" borderId="1" xfId="0" applyNumberFormat="1" applyFont="1" applyBorder="1" applyAlignment="1" applyProtection="1">
      <alignment horizontal="center" wrapText="1"/>
      <protection/>
    </xf>
    <xf numFmtId="0" fontId="3" fillId="0" borderId="1" xfId="0" applyFont="1" applyBorder="1" applyAlignment="1">
      <alignment horizontal="center" vertical="center" wrapText="1"/>
    </xf>
    <xf numFmtId="0" fontId="2" fillId="0" borderId="0" xfId="0" applyFont="1" applyBorder="1" applyAlignment="1">
      <alignment wrapText="1"/>
    </xf>
    <xf numFmtId="189" fontId="21" fillId="0" borderId="1" xfId="0" applyNumberFormat="1" applyFont="1" applyBorder="1" applyAlignment="1" applyProtection="1">
      <alignment horizontal="right" wrapText="1"/>
      <protection/>
    </xf>
    <xf numFmtId="189" fontId="2" fillId="0" borderId="1" xfId="0" applyNumberFormat="1" applyFont="1" applyBorder="1" applyAlignment="1" applyProtection="1">
      <alignment horizontal="right" wrapText="1"/>
      <protection locked="0"/>
    </xf>
    <xf numFmtId="189" fontId="21" fillId="0" borderId="1" xfId="0" applyNumberFormat="1" applyFont="1" applyBorder="1" applyAlignment="1" applyProtection="1">
      <alignment horizontal="right" wrapText="1"/>
      <protection locked="0"/>
    </xf>
    <xf numFmtId="189" fontId="15" fillId="0" borderId="1" xfId="0" applyNumberFormat="1" applyFont="1" applyBorder="1" applyAlignment="1" applyProtection="1">
      <alignment horizontal="right" wrapText="1"/>
      <protection/>
    </xf>
    <xf numFmtId="189" fontId="15" fillId="0" borderId="1" xfId="0" applyNumberFormat="1" applyFont="1" applyBorder="1" applyAlignment="1" applyProtection="1">
      <alignment horizontal="right" wrapText="1"/>
      <protection locked="0"/>
    </xf>
    <xf numFmtId="0" fontId="2" fillId="0" borderId="0" xfId="0" applyFont="1" applyAlignment="1" applyProtection="1">
      <alignment/>
      <protection locked="0"/>
    </xf>
    <xf numFmtId="189" fontId="14" fillId="0" borderId="1" xfId="0" applyNumberFormat="1" applyFont="1" applyBorder="1" applyAlignment="1" applyProtection="1">
      <alignment horizontal="right" wrapText="1"/>
      <protection locked="0"/>
    </xf>
    <xf numFmtId="0" fontId="17" fillId="0" borderId="1" xfId="0" applyFont="1" applyBorder="1" applyAlignment="1">
      <alignment vertical="center" wrapText="1"/>
    </xf>
    <xf numFmtId="0" fontId="28" fillId="0" borderId="0" xfId="0" applyFont="1" applyBorder="1" applyAlignment="1">
      <alignment wrapText="1"/>
    </xf>
    <xf numFmtId="0" fontId="12" fillId="0" borderId="0"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64;&#1082;&#1083;&#1103;&#1088;%20&#1054;&#1083;&#1103;\&#1070;&#1088;&#1080;&#1076;&#1080;&#1095;&#1085;&#1110;%20&#1076;&#1086;&#1082;&#1091;&#1084;&#1077;&#1085;&#1090;&#1080;\&#1044;&#1053;&#1047;%204\&#1050;&#1072;&#1079;&#1085;&#1072;&#1095;&#1077;&#1081;&#1089;&#1090;&#1074;&#1086;\&#1041;&#1072;&#1083;&#1072;&#1085;&#1089;\2017\ZV_kv2017v1.0%201%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s>
    <sheetDataSet>
      <sheetData sheetId="2">
        <row r="3">
          <cell r="B3" t="str">
            <v>Дошкільний навчальний заклад (ясла-садок) №4 "Сонечко" комунальної власності Сарненської міської ради</v>
          </cell>
        </row>
        <row r="5">
          <cell r="B5">
            <v>16</v>
          </cell>
        </row>
        <row r="7">
          <cell r="F7">
            <v>2</v>
          </cell>
        </row>
        <row r="9">
          <cell r="H9" t="str">
            <v>-</v>
          </cell>
        </row>
        <row r="10">
          <cell r="H10" t="str">
            <v>01</v>
          </cell>
          <cell r="I10" t="str">
            <v>Дошкільні заклади освіти</v>
          </cell>
        </row>
        <row r="13">
          <cell r="A13" t="str">
            <v>за ЄДРПОУ</v>
          </cell>
          <cell r="B13" t="str">
            <v>37261345</v>
          </cell>
        </row>
        <row r="14">
          <cell r="A14" t="str">
            <v>за КОАТУУ</v>
          </cell>
          <cell r="B14">
            <v>5625410100</v>
          </cell>
        </row>
        <row r="15">
          <cell r="A15" t="str">
            <v>за КОПФГ</v>
          </cell>
          <cell r="B15">
            <v>430</v>
          </cell>
          <cell r="D15" t="str">
            <v>Комунальна організація (установа, заклад)</v>
          </cell>
        </row>
        <row r="17">
          <cell r="B17" t="str">
            <v>І квартал</v>
          </cell>
          <cell r="C17" t="str">
            <v>2017 р.</v>
          </cell>
        </row>
        <row r="18">
          <cell r="B18" t="str">
            <v>1 квітня</v>
          </cell>
          <cell r="C18" t="str">
            <v>2017 р.</v>
          </cell>
        </row>
        <row r="19">
          <cell r="C19" t="str">
            <v>"05" квітня 2017 року</v>
          </cell>
        </row>
        <row r="26">
          <cell r="F26" t="str">
            <v>Гриневич М.Г.</v>
          </cell>
        </row>
        <row r="28">
          <cell r="F28" t="str">
            <v>Шкляр О.Ю.</v>
          </cell>
        </row>
        <row r="30">
          <cell r="F30" t="str">
            <v>Завідувач</v>
          </cell>
        </row>
        <row r="31">
          <cell r="F31" t="str">
            <v>Головний бухгалтер</v>
          </cell>
        </row>
      </sheetData>
      <sheetData sheetId="5">
        <row r="11">
          <cell r="A11" t="str">
            <v>Організаційно-правова форма господарювання</v>
          </cell>
        </row>
        <row r="23">
          <cell r="F23">
            <v>0</v>
          </cell>
          <cell r="J23">
            <v>0</v>
          </cell>
        </row>
        <row r="26">
          <cell r="I26">
            <v>406298.62</v>
          </cell>
        </row>
        <row r="29">
          <cell r="I29">
            <v>86252.78</v>
          </cell>
        </row>
      </sheetData>
      <sheetData sheetId="6">
        <row r="23">
          <cell r="D23">
            <v>2116674</v>
          </cell>
          <cell r="E23">
            <v>663451</v>
          </cell>
          <cell r="F23">
            <v>0</v>
          </cell>
          <cell r="G23">
            <v>619682.84</v>
          </cell>
          <cell r="H23">
            <v>619682.84</v>
          </cell>
          <cell r="I23">
            <v>644268.75</v>
          </cell>
          <cell r="J23">
            <v>0</v>
          </cell>
        </row>
        <row r="24">
          <cell r="D24">
            <v>2116674</v>
          </cell>
          <cell r="E24">
            <v>0</v>
          </cell>
          <cell r="F24">
            <v>0</v>
          </cell>
          <cell r="G24">
            <v>619682.84</v>
          </cell>
          <cell r="H24">
            <v>619682.84</v>
          </cell>
          <cell r="I24">
            <v>644268.75</v>
          </cell>
          <cell r="J24">
            <v>0</v>
          </cell>
        </row>
        <row r="25">
          <cell r="D25">
            <v>1615443</v>
          </cell>
          <cell r="E25">
            <v>0</v>
          </cell>
          <cell r="F25">
            <v>0</v>
          </cell>
          <cell r="G25">
            <v>492551.4</v>
          </cell>
          <cell r="H25">
            <v>492551.4</v>
          </cell>
          <cell r="I25">
            <v>492551.4</v>
          </cell>
          <cell r="J25">
            <v>0</v>
          </cell>
        </row>
        <row r="26">
          <cell r="D26">
            <v>1334116</v>
          </cell>
          <cell r="E26">
            <v>412602</v>
          </cell>
          <cell r="F26">
            <v>0</v>
          </cell>
          <cell r="G26">
            <v>406298.62</v>
          </cell>
          <cell r="H26">
            <v>406298.62</v>
          </cell>
          <cell r="I26">
            <v>406298.62</v>
          </cell>
          <cell r="J26">
            <v>0</v>
          </cell>
        </row>
        <row r="27">
          <cell r="D27">
            <v>1334116</v>
          </cell>
          <cell r="E27">
            <v>0</v>
          </cell>
          <cell r="F27">
            <v>0</v>
          </cell>
          <cell r="G27">
            <v>406298.62</v>
          </cell>
          <cell r="H27">
            <v>406298.62</v>
          </cell>
          <cell r="I27">
            <v>406298.62</v>
          </cell>
          <cell r="J27">
            <v>0</v>
          </cell>
        </row>
        <row r="28">
          <cell r="D28">
            <v>0</v>
          </cell>
          <cell r="E28">
            <v>0</v>
          </cell>
          <cell r="F28">
            <v>0</v>
          </cell>
          <cell r="G28">
            <v>0</v>
          </cell>
          <cell r="H28">
            <v>0</v>
          </cell>
          <cell r="I28">
            <v>0</v>
          </cell>
          <cell r="J28">
            <v>0</v>
          </cell>
        </row>
        <row r="29">
          <cell r="D29">
            <v>281327</v>
          </cell>
          <cell r="E29">
            <v>86937</v>
          </cell>
          <cell r="F29">
            <v>0</v>
          </cell>
          <cell r="G29">
            <v>86252.78</v>
          </cell>
          <cell r="H29">
            <v>86252.78</v>
          </cell>
          <cell r="I29">
            <v>86252.78</v>
          </cell>
          <cell r="J29">
            <v>0</v>
          </cell>
        </row>
        <row r="30">
          <cell r="D30">
            <v>501231</v>
          </cell>
          <cell r="E30">
            <v>0</v>
          </cell>
          <cell r="F30">
            <v>0</v>
          </cell>
          <cell r="G30">
            <v>127131.43999999999</v>
          </cell>
          <cell r="H30">
            <v>127131.43999999999</v>
          </cell>
          <cell r="I30">
            <v>151717.34999999998</v>
          </cell>
          <cell r="J30">
            <v>0</v>
          </cell>
        </row>
        <row r="31">
          <cell r="D31">
            <v>6938</v>
          </cell>
          <cell r="E31">
            <v>0</v>
          </cell>
          <cell r="F31">
            <v>0</v>
          </cell>
          <cell r="G31">
            <v>0</v>
          </cell>
          <cell r="H31">
            <v>0</v>
          </cell>
          <cell r="I31">
            <v>0</v>
          </cell>
          <cell r="J31">
            <v>0</v>
          </cell>
        </row>
        <row r="32">
          <cell r="D32">
            <v>1500</v>
          </cell>
          <cell r="E32">
            <v>1500</v>
          </cell>
          <cell r="F32">
            <v>0</v>
          </cell>
          <cell r="G32">
            <v>0</v>
          </cell>
          <cell r="H32">
            <v>0</v>
          </cell>
          <cell r="I32">
            <v>0</v>
          </cell>
          <cell r="J32">
            <v>0</v>
          </cell>
        </row>
        <row r="33">
          <cell r="D33">
            <v>222000</v>
          </cell>
          <cell r="E33">
            <v>39520</v>
          </cell>
          <cell r="F33">
            <v>0</v>
          </cell>
          <cell r="G33">
            <v>17442.29</v>
          </cell>
          <cell r="H33">
            <v>17442.29</v>
          </cell>
          <cell r="I33">
            <v>42028.2</v>
          </cell>
          <cell r="J33">
            <v>0</v>
          </cell>
        </row>
        <row r="34">
          <cell r="D34">
            <v>20089</v>
          </cell>
          <cell r="E34">
            <v>0</v>
          </cell>
          <cell r="F34">
            <v>0</v>
          </cell>
          <cell r="G34">
            <v>5076.57</v>
          </cell>
          <cell r="H34">
            <v>5076.57</v>
          </cell>
          <cell r="I34">
            <v>5076.57</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250204</v>
          </cell>
          <cell r="E37">
            <v>108951</v>
          </cell>
          <cell r="F37">
            <v>0</v>
          </cell>
          <cell r="G37">
            <v>104612.57999999999</v>
          </cell>
          <cell r="H37">
            <v>104612.57999999999</v>
          </cell>
          <cell r="I37">
            <v>104612.57999999999</v>
          </cell>
          <cell r="J37">
            <v>0</v>
          </cell>
        </row>
        <row r="38">
          <cell r="D38">
            <v>163118</v>
          </cell>
          <cell r="E38">
            <v>0</v>
          </cell>
          <cell r="F38">
            <v>0</v>
          </cell>
          <cell r="G38">
            <v>79421.81</v>
          </cell>
          <cell r="H38">
            <v>79421.81</v>
          </cell>
          <cell r="I38">
            <v>79421.81</v>
          </cell>
          <cell r="J38">
            <v>0</v>
          </cell>
        </row>
        <row r="39">
          <cell r="D39">
            <v>20006</v>
          </cell>
          <cell r="E39">
            <v>0</v>
          </cell>
          <cell r="F39">
            <v>0</v>
          </cell>
          <cell r="G39">
            <v>4578.51</v>
          </cell>
          <cell r="H39">
            <v>4578.51</v>
          </cell>
          <cell r="I39">
            <v>4578.51</v>
          </cell>
          <cell r="J39">
            <v>0</v>
          </cell>
        </row>
        <row r="40">
          <cell r="D40">
            <v>67080</v>
          </cell>
          <cell r="E40">
            <v>0</v>
          </cell>
          <cell r="F40">
            <v>0</v>
          </cell>
          <cell r="G40">
            <v>20612.26</v>
          </cell>
          <cell r="H40">
            <v>20612.26</v>
          </cell>
          <cell r="I40">
            <v>20612.26</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500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500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13941</v>
          </cell>
        </row>
        <row r="87">
          <cell r="D87">
            <v>0</v>
          </cell>
          <cell r="E87">
            <v>0</v>
          </cell>
          <cell r="F87">
            <v>0</v>
          </cell>
          <cell r="G87">
            <v>0</v>
          </cell>
          <cell r="H87">
            <v>0</v>
          </cell>
          <cell r="I87">
            <v>0</v>
          </cell>
          <cell r="J87">
            <v>0</v>
          </cell>
        </row>
      </sheetData>
      <sheetData sheetId="7">
        <row r="23">
          <cell r="D23">
            <v>4620</v>
          </cell>
          <cell r="E23">
            <v>4620</v>
          </cell>
          <cell r="F23">
            <v>0</v>
          </cell>
          <cell r="G23">
            <v>0</v>
          </cell>
          <cell r="H23">
            <v>0</v>
          </cell>
          <cell r="I23">
            <v>0</v>
          </cell>
          <cell r="J23">
            <v>0</v>
          </cell>
        </row>
        <row r="24">
          <cell r="D24">
            <v>4620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4620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4620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4620</v>
          </cell>
        </row>
        <row r="87">
          <cell r="D87">
            <v>0</v>
          </cell>
          <cell r="E87">
            <v>0</v>
          </cell>
          <cell r="F87">
            <v>0</v>
          </cell>
          <cell r="G87">
            <v>0</v>
          </cell>
          <cell r="H87">
            <v>0</v>
          </cell>
          <cell r="I87">
            <v>0</v>
          </cell>
          <cell r="J87">
            <v>0</v>
          </cell>
        </row>
      </sheetData>
      <sheetData sheetId="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0">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1">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6">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7">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0">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1">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6">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7">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0">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1">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6">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7">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0">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1">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6">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7">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0">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1">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6">
        <row r="23">
          <cell r="E23">
            <v>10166.83</v>
          </cell>
          <cell r="F23">
            <v>0</v>
          </cell>
          <cell r="Q23">
            <v>5001.810000000005</v>
          </cell>
          <cell r="R23">
            <v>0</v>
          </cell>
        </row>
        <row r="27">
          <cell r="J27">
            <v>0</v>
          </cell>
        </row>
        <row r="33">
          <cell r="O33">
            <v>0</v>
          </cell>
        </row>
        <row r="36">
          <cell r="O36">
            <v>0</v>
          </cell>
        </row>
      </sheetData>
      <sheetData sheetId="87">
        <row r="22">
          <cell r="E22">
            <v>0</v>
          </cell>
          <cell r="F22">
            <v>0</v>
          </cell>
          <cell r="M22">
            <v>0</v>
          </cell>
          <cell r="N22">
            <v>0</v>
          </cell>
        </row>
        <row r="32">
          <cell r="L32">
            <v>0</v>
          </cell>
        </row>
        <row r="35">
          <cell r="L35">
            <v>0</v>
          </cell>
        </row>
      </sheetData>
      <sheetData sheetId="118">
        <row r="22">
          <cell r="F22">
            <v>0</v>
          </cell>
          <cell r="G22">
            <v>0</v>
          </cell>
          <cell r="M22">
            <v>0</v>
          </cell>
          <cell r="N22">
            <v>0</v>
          </cell>
        </row>
        <row r="26">
          <cell r="L26">
            <v>0</v>
          </cell>
        </row>
        <row r="29">
          <cell r="L29">
            <v>0</v>
          </cell>
        </row>
      </sheetData>
      <sheetData sheetId="159">
        <row r="20">
          <cell r="E20">
            <v>0</v>
          </cell>
          <cell r="J20">
            <v>0</v>
          </cell>
        </row>
      </sheetData>
      <sheetData sheetId="162">
        <row r="22">
          <cell r="G22">
            <v>0</v>
          </cell>
          <cell r="R22">
            <v>0</v>
          </cell>
        </row>
      </sheetData>
      <sheetData sheetId="164">
        <row r="11">
          <cell r="A11" t="str">
            <v>Організаційно-правова форма господарювання</v>
          </cell>
        </row>
      </sheetData>
      <sheetData sheetId="259">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6">
          <cell r="A6" t="str">
            <v>про заборгованість за бюджетними коштами (форма</v>
          </cell>
          <cell r="C6" t="str">
            <v>   № 7д, </v>
          </cell>
          <cell r="D6" t="str">
            <v>   №7м)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0"/>
  <sheetViews>
    <sheetView workbookViewId="0" topLeftCell="A1">
      <selection activeCell="A1" sqref="A1:IV16384"/>
    </sheetView>
  </sheetViews>
  <sheetFormatPr defaultColWidth="9.140625" defaultRowHeight="12.75"/>
  <cols>
    <col min="1" max="1" width="30.28125" style="1" customWidth="1"/>
    <col min="2" max="2" width="26.421875" style="1" customWidth="1"/>
    <col min="3" max="3" width="10.8515625" style="1" customWidth="1"/>
    <col min="4" max="4" width="5.8515625" style="1" customWidth="1"/>
    <col min="5" max="5" width="13.421875" style="1" customWidth="1"/>
    <col min="6" max="6" width="13.57421875" style="1" customWidth="1"/>
    <col min="7" max="16384" width="9.140625" style="1" customWidth="1"/>
  </cols>
  <sheetData>
    <row r="1" spans="4:6" ht="12.75">
      <c r="D1" s="2" t="s">
        <v>0</v>
      </c>
      <c r="E1" s="3"/>
      <c r="F1" s="3"/>
    </row>
    <row r="2" spans="4:6" ht="12.75">
      <c r="D2" s="3"/>
      <c r="E2" s="3"/>
      <c r="F2" s="3"/>
    </row>
    <row r="3" spans="4:6" ht="24" customHeight="1">
      <c r="D3" s="3"/>
      <c r="E3" s="3"/>
      <c r="F3" s="3"/>
    </row>
    <row r="5" spans="4:13" ht="10.5" customHeight="1">
      <c r="D5" s="4" t="s">
        <v>1</v>
      </c>
      <c r="E5" s="4"/>
      <c r="F5" s="4"/>
      <c r="G5" s="5"/>
      <c r="H5" s="5"/>
      <c r="K5" s="6"/>
      <c r="L5" s="6"/>
      <c r="M5" s="6"/>
    </row>
    <row r="6" spans="2:13" ht="15" customHeight="1">
      <c r="B6" s="7" t="s">
        <v>2</v>
      </c>
      <c r="C6" s="8"/>
      <c r="D6" s="9">
        <v>2017</v>
      </c>
      <c r="E6" s="10" t="s">
        <v>3</v>
      </c>
      <c r="F6" s="10" t="s">
        <v>4</v>
      </c>
      <c r="G6" s="11"/>
      <c r="H6" s="12"/>
      <c r="K6" s="13"/>
      <c r="L6" s="11"/>
      <c r="M6" s="12"/>
    </row>
    <row r="7" spans="1:13" ht="51">
      <c r="A7" s="14" t="s">
        <v>5</v>
      </c>
      <c r="B7" s="15" t="str">
        <f>'[1]ЗАПОЛНИТЬ'!B3</f>
        <v>Дошкільний навчальний заклад (ясла-садок) №4 "Сонечко" комунальної власності Сарненської міської ради</v>
      </c>
      <c r="C7" s="16" t="s">
        <v>6</v>
      </c>
      <c r="D7" s="17" t="str">
        <f>'[1]ЗАПОЛНИТЬ'!B13</f>
        <v>37261345</v>
      </c>
      <c r="E7" s="4"/>
      <c r="F7" s="4"/>
      <c r="G7" s="12"/>
      <c r="H7" s="12"/>
      <c r="K7" s="18"/>
      <c r="L7" s="18"/>
      <c r="M7" s="18"/>
    </row>
    <row r="8" spans="1:13" ht="15.75">
      <c r="A8" s="14" t="s">
        <v>7</v>
      </c>
      <c r="B8" s="19">
        <f>'[1]ЗАПОЛНИТЬ'!B5</f>
        <v>16</v>
      </c>
      <c r="C8" s="16" t="s">
        <v>8</v>
      </c>
      <c r="D8" s="4">
        <f>'[1]ЗАПОЛНИТЬ'!B14</f>
        <v>5625410100</v>
      </c>
      <c r="E8" s="4"/>
      <c r="F8" s="4"/>
      <c r="G8" s="12"/>
      <c r="H8" s="12"/>
      <c r="K8" s="18"/>
      <c r="L8" s="18"/>
      <c r="M8" s="18"/>
    </row>
    <row r="9" spans="1:13" ht="27" customHeight="1">
      <c r="A9" s="20" t="s">
        <v>9</v>
      </c>
      <c r="B9" s="21" t="str">
        <f>'[1]ЗАПОЛНИТЬ'!D15</f>
        <v>Комунальна організація (установа, заклад)</v>
      </c>
      <c r="C9" s="16" t="s">
        <v>10</v>
      </c>
      <c r="D9" s="22">
        <f>'[1]ЗАПОЛНИТЬ'!B15</f>
        <v>430</v>
      </c>
      <c r="E9" s="23"/>
      <c r="F9" s="24"/>
      <c r="G9" s="12"/>
      <c r="H9" s="12"/>
      <c r="K9" s="18"/>
      <c r="L9" s="18"/>
      <c r="M9" s="18"/>
    </row>
    <row r="10" spans="1:13" ht="15.75">
      <c r="A10" s="14" t="s">
        <v>11</v>
      </c>
      <c r="B10" s="25"/>
      <c r="C10" s="16" t="s">
        <v>12</v>
      </c>
      <c r="D10" s="17"/>
      <c r="E10" s="17"/>
      <c r="F10" s="17"/>
      <c r="G10" s="12"/>
      <c r="H10" s="12"/>
      <c r="K10" s="18"/>
      <c r="L10" s="18"/>
      <c r="M10" s="18"/>
    </row>
    <row r="11" spans="1:13" ht="15.75">
      <c r="A11" s="14" t="s">
        <v>13</v>
      </c>
      <c r="B11" s="25" t="s">
        <v>14</v>
      </c>
      <c r="C11" s="16" t="s">
        <v>15</v>
      </c>
      <c r="D11" s="17"/>
      <c r="E11" s="17"/>
      <c r="F11" s="17"/>
      <c r="G11" s="12"/>
      <c r="H11" s="12"/>
      <c r="K11" s="18"/>
      <c r="L11" s="18"/>
      <c r="M11" s="18"/>
    </row>
    <row r="12" spans="1:13" ht="15.75">
      <c r="A12" s="26" t="s">
        <v>16</v>
      </c>
      <c r="D12" s="27"/>
      <c r="E12" s="27"/>
      <c r="F12" s="27"/>
      <c r="G12" s="12"/>
      <c r="H12" s="12"/>
      <c r="K12" s="18"/>
      <c r="L12" s="18"/>
      <c r="M12" s="18"/>
    </row>
    <row r="13" ht="12.75">
      <c r="A13" s="26" t="s">
        <v>17</v>
      </c>
    </row>
    <row r="14" spans="1:6" ht="15" customHeight="1">
      <c r="A14" s="28" t="s">
        <v>18</v>
      </c>
      <c r="B14" s="28"/>
      <c r="C14" s="28"/>
      <c r="D14" s="28"/>
      <c r="E14" s="28"/>
      <c r="F14" s="28"/>
    </row>
    <row r="15" spans="1:6" ht="15" customHeight="1">
      <c r="A15" s="28" t="str">
        <f>CONCATENATE("на ",'[1]ЗАПОЛНИТЬ'!$B$18," ",LEFT('[1]ЗАПОЛНИТЬ'!$C$18,4)," року")</f>
        <v>на 1 квітня 2017 року</v>
      </c>
      <c r="B15" s="28"/>
      <c r="C15" s="28"/>
      <c r="D15" s="28"/>
      <c r="E15" s="28"/>
      <c r="F15" s="28"/>
    </row>
    <row r="16" spans="5:6" ht="12.75">
      <c r="E16" s="29" t="s">
        <v>19</v>
      </c>
      <c r="F16" s="29"/>
    </row>
    <row r="17" spans="1:6" ht="38.25">
      <c r="A17" s="30" t="s">
        <v>20</v>
      </c>
      <c r="B17" s="31"/>
      <c r="C17" s="32"/>
      <c r="D17" s="33" t="s">
        <v>21</v>
      </c>
      <c r="E17" s="33" t="s">
        <v>22</v>
      </c>
      <c r="F17" s="33" t="s">
        <v>23</v>
      </c>
    </row>
    <row r="18" spans="1:6" ht="15" customHeight="1">
      <c r="A18" s="30">
        <v>1</v>
      </c>
      <c r="B18" s="31"/>
      <c r="C18" s="32"/>
      <c r="D18" s="33">
        <v>2</v>
      </c>
      <c r="E18" s="33">
        <v>3</v>
      </c>
      <c r="F18" s="33">
        <v>4</v>
      </c>
    </row>
    <row r="19" spans="1:6" ht="15" customHeight="1">
      <c r="A19" s="34" t="s">
        <v>24</v>
      </c>
      <c r="B19" s="34"/>
      <c r="C19" s="34"/>
      <c r="D19" s="34"/>
      <c r="E19" s="34"/>
      <c r="F19" s="34"/>
    </row>
    <row r="20" spans="1:6" ht="15" customHeight="1">
      <c r="A20" s="35" t="s">
        <v>25</v>
      </c>
      <c r="B20" s="36"/>
      <c r="C20" s="37"/>
      <c r="D20" s="38">
        <v>1000</v>
      </c>
      <c r="E20" s="39">
        <f>E21-E22</f>
        <v>1026531</v>
      </c>
      <c r="F20" s="39">
        <f>F21-F22</f>
        <v>1026531</v>
      </c>
    </row>
    <row r="21" spans="1:6" ht="15" customHeight="1">
      <c r="A21" s="35" t="s">
        <v>26</v>
      </c>
      <c r="B21" s="36"/>
      <c r="C21" s="37"/>
      <c r="D21" s="38">
        <v>1001</v>
      </c>
      <c r="E21" s="40">
        <v>1551633</v>
      </c>
      <c r="F21" s="40">
        <v>1551633</v>
      </c>
    </row>
    <row r="22" spans="1:6" ht="15" customHeight="1">
      <c r="A22" s="35" t="s">
        <v>27</v>
      </c>
      <c r="B22" s="36"/>
      <c r="C22" s="37"/>
      <c r="D22" s="38">
        <v>1002</v>
      </c>
      <c r="E22" s="40">
        <v>525102</v>
      </c>
      <c r="F22" s="40">
        <v>525102</v>
      </c>
    </row>
    <row r="23" spans="1:6" ht="15" customHeight="1">
      <c r="A23" s="35" t="s">
        <v>28</v>
      </c>
      <c r="B23" s="36"/>
      <c r="C23" s="37"/>
      <c r="D23" s="38">
        <v>1010</v>
      </c>
      <c r="E23" s="39">
        <f>E24-E25</f>
        <v>0</v>
      </c>
      <c r="F23" s="39">
        <f>F24-F25</f>
        <v>0</v>
      </c>
    </row>
    <row r="24" spans="1:6" ht="15" customHeight="1">
      <c r="A24" s="35" t="s">
        <v>26</v>
      </c>
      <c r="B24" s="36"/>
      <c r="C24" s="37"/>
      <c r="D24" s="38">
        <v>1011</v>
      </c>
      <c r="E24" s="40">
        <v>0</v>
      </c>
      <c r="F24" s="40">
        <v>0</v>
      </c>
    </row>
    <row r="25" spans="1:6" ht="15" customHeight="1">
      <c r="A25" s="35" t="s">
        <v>27</v>
      </c>
      <c r="B25" s="36"/>
      <c r="C25" s="37"/>
      <c r="D25" s="38">
        <v>1012</v>
      </c>
      <c r="E25" s="40">
        <v>0</v>
      </c>
      <c r="F25" s="40">
        <v>0</v>
      </c>
    </row>
    <row r="26" spans="1:6" ht="15" customHeight="1">
      <c r="A26" s="35" t="s">
        <v>29</v>
      </c>
      <c r="B26" s="36"/>
      <c r="C26" s="37"/>
      <c r="D26" s="38">
        <v>1020</v>
      </c>
      <c r="E26" s="39">
        <f>E27-E28</f>
        <v>0</v>
      </c>
      <c r="F26" s="39">
        <f>F27-F28</f>
        <v>0</v>
      </c>
    </row>
    <row r="27" spans="1:6" ht="15" customHeight="1">
      <c r="A27" s="35" t="s">
        <v>26</v>
      </c>
      <c r="B27" s="36"/>
      <c r="C27" s="37"/>
      <c r="D27" s="38">
        <v>1021</v>
      </c>
      <c r="E27" s="40">
        <v>0</v>
      </c>
      <c r="F27" s="40">
        <v>0</v>
      </c>
    </row>
    <row r="28" spans="1:6" ht="15" customHeight="1">
      <c r="A28" s="35" t="s">
        <v>30</v>
      </c>
      <c r="B28" s="36"/>
      <c r="C28" s="37"/>
      <c r="D28" s="38">
        <v>1022</v>
      </c>
      <c r="E28" s="40">
        <v>0</v>
      </c>
      <c r="F28" s="40">
        <v>0</v>
      </c>
    </row>
    <row r="29" spans="1:6" ht="15" customHeight="1">
      <c r="A29" s="35" t="s">
        <v>31</v>
      </c>
      <c r="B29" s="36"/>
      <c r="C29" s="37"/>
      <c r="D29" s="38">
        <v>1030</v>
      </c>
      <c r="E29" s="40">
        <v>0</v>
      </c>
      <c r="F29" s="40">
        <v>0</v>
      </c>
    </row>
    <row r="30" spans="1:6" ht="15" customHeight="1">
      <c r="A30" s="35" t="s">
        <v>32</v>
      </c>
      <c r="B30" s="36"/>
      <c r="C30" s="37"/>
      <c r="D30" s="38">
        <v>1040</v>
      </c>
      <c r="E30" s="39">
        <f>E31-E32</f>
        <v>0</v>
      </c>
      <c r="F30" s="39">
        <f>F31-F32</f>
        <v>0</v>
      </c>
    </row>
    <row r="31" spans="1:6" ht="15" customHeight="1">
      <c r="A31" s="35" t="s">
        <v>26</v>
      </c>
      <c r="B31" s="36"/>
      <c r="C31" s="37"/>
      <c r="D31" s="38">
        <v>1041</v>
      </c>
      <c r="E31" s="40">
        <v>0</v>
      </c>
      <c r="F31" s="40">
        <v>0</v>
      </c>
    </row>
    <row r="32" spans="1:6" ht="15" customHeight="1">
      <c r="A32" s="35" t="s">
        <v>27</v>
      </c>
      <c r="B32" s="36"/>
      <c r="C32" s="37"/>
      <c r="D32" s="38">
        <v>1042</v>
      </c>
      <c r="E32" s="40">
        <v>0</v>
      </c>
      <c r="F32" s="40">
        <v>0</v>
      </c>
    </row>
    <row r="33" spans="1:6" ht="15" customHeight="1">
      <c r="A33" s="35" t="s">
        <v>33</v>
      </c>
      <c r="B33" s="36"/>
      <c r="C33" s="37"/>
      <c r="D33" s="38">
        <v>1050</v>
      </c>
      <c r="E33" s="40">
        <v>44569.26</v>
      </c>
      <c r="F33" s="40">
        <v>23673.57</v>
      </c>
    </row>
    <row r="34" spans="1:6" ht="15" customHeight="1">
      <c r="A34" s="35" t="s">
        <v>34</v>
      </c>
      <c r="B34" s="36"/>
      <c r="C34" s="37"/>
      <c r="D34" s="38">
        <v>1060</v>
      </c>
      <c r="E34" s="40">
        <v>0</v>
      </c>
      <c r="F34" s="40">
        <v>0</v>
      </c>
    </row>
    <row r="35" spans="1:6" ht="15" customHeight="1">
      <c r="A35" s="35" t="s">
        <v>35</v>
      </c>
      <c r="B35" s="36"/>
      <c r="C35" s="37"/>
      <c r="D35" s="38">
        <v>1090</v>
      </c>
      <c r="E35" s="40">
        <v>0</v>
      </c>
      <c r="F35" s="40">
        <v>0</v>
      </c>
    </row>
    <row r="36" spans="1:6" ht="15" customHeight="1">
      <c r="A36" s="41" t="s">
        <v>36</v>
      </c>
      <c r="B36" s="42"/>
      <c r="C36" s="43"/>
      <c r="D36" s="33">
        <v>1095</v>
      </c>
      <c r="E36" s="44">
        <f>E35+E34+E33+E30+E29+E26+E23+E20</f>
        <v>1071100.26</v>
      </c>
      <c r="F36" s="44">
        <f>F35+F34+F33+F30+F29+F26+F23+F20</f>
        <v>1050204.57</v>
      </c>
    </row>
    <row r="37" spans="1:6" ht="15" customHeight="1">
      <c r="A37" s="34" t="s">
        <v>37</v>
      </c>
      <c r="B37" s="34"/>
      <c r="C37" s="34"/>
      <c r="D37" s="34"/>
      <c r="E37" s="34"/>
      <c r="F37" s="34"/>
    </row>
    <row r="38" spans="1:6" ht="15" customHeight="1">
      <c r="A38" s="35" t="s">
        <v>38</v>
      </c>
      <c r="B38" s="36"/>
      <c r="C38" s="37"/>
      <c r="D38" s="38">
        <v>1100</v>
      </c>
      <c r="E38" s="40">
        <v>0</v>
      </c>
      <c r="F38" s="40">
        <v>0</v>
      </c>
    </row>
    <row r="39" spans="1:6" ht="15" customHeight="1">
      <c r="A39" s="35" t="s">
        <v>39</v>
      </c>
      <c r="B39" s="36"/>
      <c r="C39" s="37"/>
      <c r="D39" s="38">
        <v>1110</v>
      </c>
      <c r="E39" s="40">
        <v>0</v>
      </c>
      <c r="F39" s="40">
        <v>0</v>
      </c>
    </row>
    <row r="40" spans="1:6" ht="15" customHeight="1">
      <c r="A40" s="35" t="s">
        <v>40</v>
      </c>
      <c r="B40" s="36"/>
      <c r="C40" s="37"/>
      <c r="D40" s="38"/>
      <c r="E40" s="39"/>
      <c r="F40" s="39"/>
    </row>
    <row r="41" spans="1:6" ht="15" customHeight="1">
      <c r="A41" s="35" t="s">
        <v>41</v>
      </c>
      <c r="B41" s="36"/>
      <c r="C41" s="37"/>
      <c r="D41" s="38">
        <v>1120</v>
      </c>
      <c r="E41" s="40">
        <v>0</v>
      </c>
      <c r="F41" s="40">
        <v>0</v>
      </c>
    </row>
    <row r="42" spans="1:6" ht="15" customHeight="1">
      <c r="A42" s="35" t="s">
        <v>42</v>
      </c>
      <c r="B42" s="36"/>
      <c r="C42" s="37"/>
      <c r="D42" s="38">
        <v>1125</v>
      </c>
      <c r="E42" s="40">
        <v>0</v>
      </c>
      <c r="F42" s="40">
        <v>0</v>
      </c>
    </row>
    <row r="43" spans="1:6" ht="15" customHeight="1">
      <c r="A43" s="35" t="s">
        <v>43</v>
      </c>
      <c r="B43" s="36"/>
      <c r="C43" s="37"/>
      <c r="D43" s="38">
        <v>1130</v>
      </c>
      <c r="E43" s="40">
        <v>0</v>
      </c>
      <c r="F43" s="40">
        <v>0</v>
      </c>
    </row>
    <row r="44" spans="1:6" ht="15" customHeight="1">
      <c r="A44" s="35" t="s">
        <v>44</v>
      </c>
      <c r="B44" s="36"/>
      <c r="C44" s="37"/>
      <c r="D44" s="38">
        <v>1135</v>
      </c>
      <c r="E44" s="40">
        <v>0</v>
      </c>
      <c r="F44" s="40">
        <v>0</v>
      </c>
    </row>
    <row r="45" spans="1:6" ht="15" customHeight="1">
      <c r="A45" s="35" t="s">
        <v>45</v>
      </c>
      <c r="B45" s="36"/>
      <c r="C45" s="37"/>
      <c r="D45" s="38">
        <v>1140</v>
      </c>
      <c r="E45" s="40">
        <v>0</v>
      </c>
      <c r="F45" s="40">
        <v>0</v>
      </c>
    </row>
    <row r="46" spans="1:6" ht="15" customHeight="1">
      <c r="A46" s="35" t="s">
        <v>46</v>
      </c>
      <c r="B46" s="36"/>
      <c r="C46" s="37"/>
      <c r="D46" s="38">
        <v>1145</v>
      </c>
      <c r="E46" s="40" t="s">
        <v>47</v>
      </c>
      <c r="F46" s="40" t="s">
        <v>47</v>
      </c>
    </row>
    <row r="47" spans="1:6" ht="15" customHeight="1">
      <c r="A47" s="35" t="s">
        <v>48</v>
      </c>
      <c r="B47" s="36"/>
      <c r="C47" s="37"/>
      <c r="D47" s="38">
        <v>1150</v>
      </c>
      <c r="E47" s="40">
        <v>17560</v>
      </c>
      <c r="F47" s="40">
        <v>19034</v>
      </c>
    </row>
    <row r="48" spans="1:6" ht="15" customHeight="1">
      <c r="A48" s="35" t="s">
        <v>49</v>
      </c>
      <c r="B48" s="36"/>
      <c r="C48" s="37"/>
      <c r="D48" s="38">
        <v>1155</v>
      </c>
      <c r="E48" s="40">
        <v>0</v>
      </c>
      <c r="F48" s="40">
        <v>0</v>
      </c>
    </row>
    <row r="49" spans="1:6" ht="28.5" customHeight="1">
      <c r="A49" s="35" t="s">
        <v>50</v>
      </c>
      <c r="B49" s="36"/>
      <c r="C49" s="37"/>
      <c r="D49" s="38"/>
      <c r="E49" s="45"/>
      <c r="F49" s="45"/>
    </row>
    <row r="50" spans="1:6" ht="15" customHeight="1">
      <c r="A50" s="35" t="s">
        <v>51</v>
      </c>
      <c r="B50" s="36"/>
      <c r="C50" s="37"/>
      <c r="D50" s="38">
        <v>1160</v>
      </c>
      <c r="E50" s="39">
        <f>SUM(E51:E53)</f>
        <v>10167</v>
      </c>
      <c r="F50" s="39">
        <f>SUM(F51:F53)</f>
        <v>5002</v>
      </c>
    </row>
    <row r="51" spans="1:6" ht="15" customHeight="1">
      <c r="A51" s="35" t="s">
        <v>52</v>
      </c>
      <c r="B51" s="36"/>
      <c r="C51" s="37"/>
      <c r="D51" s="38">
        <v>1161</v>
      </c>
      <c r="E51" s="40">
        <v>0</v>
      </c>
      <c r="F51" s="40">
        <v>0</v>
      </c>
    </row>
    <row r="52" spans="1:6" ht="15" customHeight="1">
      <c r="A52" s="35" t="s">
        <v>53</v>
      </c>
      <c r="B52" s="36"/>
      <c r="C52" s="37"/>
      <c r="D52" s="38">
        <v>1162</v>
      </c>
      <c r="E52" s="39">
        <f>ROUND('[1]Ф.2.ЗВЕД'!F23+'[1]Ф.4.1.ЗВЕД'!E23-'[1]Ф.4.1.ЗВЕД'!F23+'[1]Ф.4.2.ЗВЕД'!E22-'[1]Ф.4.2.ЗВЕД'!F22+'[1]Ф.4.3.ЗВЕД'!F22-'[1]Ф.4.3.ЗВЕД'!G22+'[1]Ф.4.4.ЗВЕД'!E20+'[1]Ф.4.3.1.ЗВЕД'!G22,0)</f>
        <v>10167</v>
      </c>
      <c r="F52" s="39">
        <f>ROUND('[1]Ф.2.ЗВЕД'!J23+'[1]Ф.4.1.ЗВЕД'!Q23-'[1]Ф.4.1.ЗВЕД'!R23+'[1]Ф.4.2.ЗВЕД'!M22-'[1]Ф.4.2.ЗВЕД'!N22+'[1]Ф.4.3.ЗВЕД'!M22-'[1]Ф.4.3.ЗВЕД'!N22+'[1]Ф.4.4.ЗВЕД'!J20+'[1]Ф.4.3.1.ЗВЕД'!R22,0)</f>
        <v>5002</v>
      </c>
    </row>
    <row r="53" spans="1:6" ht="15" customHeight="1">
      <c r="A53" s="35" t="s">
        <v>54</v>
      </c>
      <c r="B53" s="36"/>
      <c r="C53" s="37"/>
      <c r="D53" s="38">
        <v>1163</v>
      </c>
      <c r="E53" s="39">
        <f>ROUND('[1]Ф.4.1.ЗВЕД'!F23+'[1]Ф.4.2.ЗВЕД'!F22+'[1]Ф.4.3.ЗВЕД'!G22,0)</f>
        <v>0</v>
      </c>
      <c r="F53" s="39">
        <f>ROUND('[1]Ф.4.1.ЗВЕД'!R23+'[1]Ф.4.2.ЗВЕД'!N22+'[1]Ф.4.3.ЗВЕД'!N22,0)</f>
        <v>0</v>
      </c>
    </row>
    <row r="54" spans="1:6" ht="15" customHeight="1">
      <c r="A54" s="35" t="s">
        <v>55</v>
      </c>
      <c r="B54" s="36"/>
      <c r="C54" s="37"/>
      <c r="D54" s="38">
        <v>1165</v>
      </c>
      <c r="E54" s="40">
        <v>0</v>
      </c>
      <c r="F54" s="40">
        <v>0</v>
      </c>
    </row>
    <row r="55" spans="1:6" ht="15" customHeight="1">
      <c r="A55" s="35" t="s">
        <v>56</v>
      </c>
      <c r="B55" s="36"/>
      <c r="C55" s="37"/>
      <c r="D55" s="38"/>
      <c r="E55" s="45"/>
      <c r="F55" s="45"/>
    </row>
    <row r="56" spans="1:6" ht="15" customHeight="1">
      <c r="A56" s="35" t="s">
        <v>57</v>
      </c>
      <c r="B56" s="36"/>
      <c r="C56" s="37"/>
      <c r="D56" s="38">
        <v>1170</v>
      </c>
      <c r="E56" s="40">
        <v>0</v>
      </c>
      <c r="F56" s="40">
        <v>0</v>
      </c>
    </row>
    <row r="57" spans="1:6" ht="15" customHeight="1">
      <c r="A57" s="35" t="s">
        <v>58</v>
      </c>
      <c r="B57" s="36"/>
      <c r="C57" s="37"/>
      <c r="D57" s="38">
        <v>1175</v>
      </c>
      <c r="E57" s="39">
        <f>SUM(E58:E59)</f>
        <v>0</v>
      </c>
      <c r="F57" s="39">
        <f>SUM(F58:F59)</f>
        <v>0</v>
      </c>
    </row>
    <row r="58" spans="1:6" ht="15" customHeight="1">
      <c r="A58" s="35" t="s">
        <v>59</v>
      </c>
      <c r="B58" s="36"/>
      <c r="C58" s="37"/>
      <c r="D58" s="38">
        <v>1176</v>
      </c>
      <c r="E58" s="40">
        <v>0</v>
      </c>
      <c r="F58" s="40">
        <v>0</v>
      </c>
    </row>
    <row r="59" spans="1:6" ht="15" customHeight="1">
      <c r="A59" s="35" t="s">
        <v>60</v>
      </c>
      <c r="B59" s="36"/>
      <c r="C59" s="37"/>
      <c r="D59" s="38">
        <v>1177</v>
      </c>
      <c r="E59" s="40">
        <v>0</v>
      </c>
      <c r="F59" s="40">
        <v>0</v>
      </c>
    </row>
    <row r="60" spans="1:6" ht="15" customHeight="1">
      <c r="A60" s="35" t="s">
        <v>61</v>
      </c>
      <c r="B60" s="36"/>
      <c r="C60" s="37"/>
      <c r="D60" s="38">
        <v>1180</v>
      </c>
      <c r="E60" s="40">
        <v>0</v>
      </c>
      <c r="F60" s="40">
        <v>0</v>
      </c>
    </row>
    <row r="61" spans="1:6" ht="15" customHeight="1">
      <c r="A61" s="41" t="s">
        <v>62</v>
      </c>
      <c r="B61" s="42"/>
      <c r="C61" s="43"/>
      <c r="D61" s="33">
        <v>1195</v>
      </c>
      <c r="E61" s="39">
        <f>E60+E57+E56+E54+E50+E48+SUM(E41:E47)+E39+E38</f>
        <v>27727</v>
      </c>
      <c r="F61" s="39">
        <f>F60+F57+F56+F54+F50+F48+SUM(F41:F47)+F39+F38</f>
        <v>24036</v>
      </c>
    </row>
    <row r="62" spans="1:6" ht="15" customHeight="1">
      <c r="A62" s="41" t="s">
        <v>63</v>
      </c>
      <c r="B62" s="42"/>
      <c r="C62" s="43"/>
      <c r="D62" s="33">
        <v>1200</v>
      </c>
      <c r="E62" s="46">
        <v>0</v>
      </c>
      <c r="F62" s="46">
        <v>0</v>
      </c>
    </row>
    <row r="63" spans="1:8" ht="15" customHeight="1">
      <c r="A63" s="41" t="s">
        <v>18</v>
      </c>
      <c r="B63" s="42"/>
      <c r="C63" s="43"/>
      <c r="D63" s="33">
        <v>1300</v>
      </c>
      <c r="E63" s="44">
        <f>E62+E61+E36</f>
        <v>1098827.26</v>
      </c>
      <c r="F63" s="44">
        <f>F62+F61+F36</f>
        <v>1074240.57</v>
      </c>
      <c r="H63" s="47" t="str">
        <f>IF(E63=E92,"","Актив не дорівнює пасиву на початок звітного періоду")</f>
        <v>Актив не дорівнює пасиву на початок звітного періоду</v>
      </c>
    </row>
    <row r="64" spans="1:8" ht="38.25">
      <c r="A64" s="30" t="s">
        <v>64</v>
      </c>
      <c r="B64" s="31"/>
      <c r="C64" s="32"/>
      <c r="D64" s="33" t="s">
        <v>21</v>
      </c>
      <c r="E64" s="33" t="s">
        <v>22</v>
      </c>
      <c r="F64" s="48" t="s">
        <v>23</v>
      </c>
      <c r="H64" s="47" t="str">
        <f>IF(F63=F92,"","Актив не дорівнює пасиву на кінець звітного періоду")</f>
        <v>Актив не дорівнює пасиву на кінець звітного періоду</v>
      </c>
    </row>
    <row r="65" spans="1:6" ht="15" customHeight="1">
      <c r="A65" s="30">
        <v>1</v>
      </c>
      <c r="B65" s="31"/>
      <c r="C65" s="32"/>
      <c r="D65" s="33">
        <v>2</v>
      </c>
      <c r="E65" s="33">
        <v>3</v>
      </c>
      <c r="F65" s="33">
        <v>4</v>
      </c>
    </row>
    <row r="66" spans="1:6" ht="15" customHeight="1">
      <c r="A66" s="34" t="s">
        <v>65</v>
      </c>
      <c r="B66" s="34"/>
      <c r="C66" s="34"/>
      <c r="D66" s="34"/>
      <c r="E66" s="34"/>
      <c r="F66" s="34"/>
    </row>
    <row r="67" spans="1:6" ht="15" customHeight="1">
      <c r="A67" s="35" t="s">
        <v>66</v>
      </c>
      <c r="B67" s="36"/>
      <c r="C67" s="37"/>
      <c r="D67" s="38">
        <v>1400</v>
      </c>
      <c r="E67" s="49">
        <v>1026531</v>
      </c>
      <c r="F67" s="49">
        <v>1026531</v>
      </c>
    </row>
    <row r="68" spans="1:6" ht="15" customHeight="1">
      <c r="A68" s="35" t="s">
        <v>67</v>
      </c>
      <c r="B68" s="36"/>
      <c r="C68" s="37"/>
      <c r="D68" s="38">
        <v>1410</v>
      </c>
      <c r="E68" s="49">
        <v>0</v>
      </c>
      <c r="F68" s="49">
        <v>0</v>
      </c>
    </row>
    <row r="69" spans="1:6" ht="15" customHeight="1">
      <c r="A69" s="35" t="s">
        <v>68</v>
      </c>
      <c r="B69" s="36"/>
      <c r="C69" s="37"/>
      <c r="D69" s="38">
        <v>1420</v>
      </c>
      <c r="E69" s="49">
        <v>72295.69</v>
      </c>
      <c r="F69" s="49">
        <v>47710</v>
      </c>
    </row>
    <row r="70" spans="1:6" ht="15" customHeight="1">
      <c r="A70" s="35" t="s">
        <v>69</v>
      </c>
      <c r="B70" s="36"/>
      <c r="C70" s="37"/>
      <c r="D70" s="38">
        <v>1430</v>
      </c>
      <c r="E70" s="49">
        <v>0</v>
      </c>
      <c r="F70" s="49">
        <v>0</v>
      </c>
    </row>
    <row r="71" spans="1:6" ht="15" customHeight="1">
      <c r="A71" s="35" t="s">
        <v>70</v>
      </c>
      <c r="B71" s="36"/>
      <c r="C71" s="37"/>
      <c r="D71" s="38">
        <v>1440</v>
      </c>
      <c r="E71" s="49">
        <v>0</v>
      </c>
      <c r="F71" s="49">
        <v>0</v>
      </c>
    </row>
    <row r="72" spans="1:6" ht="15" customHeight="1">
      <c r="A72" s="35" t="s">
        <v>71</v>
      </c>
      <c r="B72" s="36"/>
      <c r="C72" s="37"/>
      <c r="D72" s="38">
        <v>1450</v>
      </c>
      <c r="E72" s="49">
        <v>0</v>
      </c>
      <c r="F72" s="49">
        <v>0</v>
      </c>
    </row>
    <row r="73" spans="1:6" ht="15" customHeight="1">
      <c r="A73" s="41" t="s">
        <v>36</v>
      </c>
      <c r="B73" s="42"/>
      <c r="C73" s="43"/>
      <c r="D73" s="33">
        <v>1495</v>
      </c>
      <c r="E73" s="50">
        <f>SUM(E67:E72)</f>
        <v>1098826.69</v>
      </c>
      <c r="F73" s="50">
        <f>SUM(F67:F72)</f>
        <v>1074241</v>
      </c>
    </row>
    <row r="74" spans="1:6" ht="15" customHeight="1">
      <c r="A74" s="34" t="s">
        <v>72</v>
      </c>
      <c r="B74" s="34"/>
      <c r="C74" s="34"/>
      <c r="D74" s="34"/>
      <c r="E74" s="34"/>
      <c r="F74" s="34"/>
    </row>
    <row r="75" spans="1:6" ht="15" customHeight="1">
      <c r="A75" s="35" t="s">
        <v>73</v>
      </c>
      <c r="B75" s="36"/>
      <c r="C75" s="37"/>
      <c r="D75" s="38"/>
      <c r="E75" s="51"/>
      <c r="F75" s="51"/>
    </row>
    <row r="76" spans="1:6" ht="15" customHeight="1">
      <c r="A76" s="35" t="s">
        <v>74</v>
      </c>
      <c r="B76" s="36"/>
      <c r="C76" s="37"/>
      <c r="D76" s="38">
        <v>1500</v>
      </c>
      <c r="E76" s="49">
        <v>0</v>
      </c>
      <c r="F76" s="49">
        <v>0</v>
      </c>
    </row>
    <row r="77" spans="1:6" ht="15" customHeight="1">
      <c r="A77" s="35" t="s">
        <v>75</v>
      </c>
      <c r="B77" s="36"/>
      <c r="C77" s="37"/>
      <c r="D77" s="38">
        <v>1510</v>
      </c>
      <c r="E77" s="49">
        <v>0</v>
      </c>
      <c r="F77" s="49">
        <v>0</v>
      </c>
    </row>
    <row r="78" spans="1:6" ht="15" customHeight="1">
      <c r="A78" s="35" t="s">
        <v>76</v>
      </c>
      <c r="B78" s="36"/>
      <c r="C78" s="37"/>
      <c r="D78" s="38">
        <v>1520</v>
      </c>
      <c r="E78" s="49">
        <v>0</v>
      </c>
      <c r="F78" s="49">
        <v>0</v>
      </c>
    </row>
    <row r="79" spans="1:6" ht="15" customHeight="1">
      <c r="A79" s="35" t="s">
        <v>77</v>
      </c>
      <c r="B79" s="36"/>
      <c r="C79" s="37"/>
      <c r="D79" s="38">
        <v>1530</v>
      </c>
      <c r="E79" s="49">
        <v>0</v>
      </c>
      <c r="F79" s="49">
        <v>0</v>
      </c>
    </row>
    <row r="80" spans="1:6" ht="15" customHeight="1">
      <c r="A80" s="35" t="s">
        <v>78</v>
      </c>
      <c r="B80" s="36"/>
      <c r="C80" s="37"/>
      <c r="D80" s="38"/>
      <c r="E80" s="51"/>
      <c r="F80" s="51"/>
    </row>
    <row r="81" spans="1:6" ht="15" customHeight="1">
      <c r="A81" s="35" t="s">
        <v>79</v>
      </c>
      <c r="B81" s="36"/>
      <c r="C81" s="37"/>
      <c r="D81" s="38">
        <v>1540</v>
      </c>
      <c r="E81" s="52">
        <v>0</v>
      </c>
      <c r="F81" s="52">
        <v>0</v>
      </c>
    </row>
    <row r="82" spans="1:6" ht="15" customHeight="1">
      <c r="A82" s="35" t="s">
        <v>42</v>
      </c>
      <c r="B82" s="36"/>
      <c r="C82" s="37"/>
      <c r="D82" s="38">
        <v>1545</v>
      </c>
      <c r="E82" s="49">
        <v>0</v>
      </c>
      <c r="F82" s="49">
        <v>0</v>
      </c>
    </row>
    <row r="83" spans="1:6" ht="15" customHeight="1">
      <c r="A83" s="35" t="s">
        <v>75</v>
      </c>
      <c r="B83" s="36"/>
      <c r="C83" s="37"/>
      <c r="D83" s="38">
        <v>1550</v>
      </c>
      <c r="E83" s="49">
        <v>0</v>
      </c>
      <c r="F83" s="49">
        <v>0</v>
      </c>
    </row>
    <row r="84" spans="1:6" ht="15" customHeight="1">
      <c r="A84" s="35" t="s">
        <v>80</v>
      </c>
      <c r="B84" s="36"/>
      <c r="C84" s="37"/>
      <c r="D84" s="38">
        <v>1555</v>
      </c>
      <c r="E84" s="49">
        <v>0</v>
      </c>
      <c r="F84" s="49">
        <v>0</v>
      </c>
    </row>
    <row r="85" spans="1:6" ht="15" customHeight="1">
      <c r="A85" s="35" t="s">
        <v>81</v>
      </c>
      <c r="B85" s="36"/>
      <c r="C85" s="37"/>
      <c r="D85" s="38">
        <v>1560</v>
      </c>
      <c r="E85" s="49">
        <v>0</v>
      </c>
      <c r="F85" s="49">
        <v>0</v>
      </c>
    </row>
    <row r="86" spans="1:6" ht="15" customHeight="1">
      <c r="A86" s="35" t="s">
        <v>45</v>
      </c>
      <c r="B86" s="36"/>
      <c r="C86" s="37"/>
      <c r="D86" s="38">
        <v>1565</v>
      </c>
      <c r="E86" s="49">
        <v>0</v>
      </c>
      <c r="F86" s="49">
        <v>0</v>
      </c>
    </row>
    <row r="87" spans="1:6" ht="15" customHeight="1">
      <c r="A87" s="35" t="s">
        <v>46</v>
      </c>
      <c r="B87" s="36"/>
      <c r="C87" s="37"/>
      <c r="D87" s="38">
        <v>1570</v>
      </c>
      <c r="E87" s="49">
        <v>0</v>
      </c>
      <c r="F87" s="49">
        <v>0</v>
      </c>
    </row>
    <row r="88" spans="1:6" ht="15" customHeight="1">
      <c r="A88" s="35" t="s">
        <v>82</v>
      </c>
      <c r="B88" s="36"/>
      <c r="C88" s="37"/>
      <c r="D88" s="38">
        <v>1575</v>
      </c>
      <c r="E88" s="49">
        <v>0</v>
      </c>
      <c r="F88" s="49">
        <v>0</v>
      </c>
    </row>
    <row r="89" spans="1:6" ht="15" customHeight="1">
      <c r="A89" s="41" t="s">
        <v>62</v>
      </c>
      <c r="B89" s="42"/>
      <c r="C89" s="43"/>
      <c r="D89" s="33">
        <v>1595</v>
      </c>
      <c r="E89" s="50">
        <f>SUM(E81:E88)+SUM(E76:E78)+E79</f>
        <v>0</v>
      </c>
      <c r="F89" s="50">
        <f>SUM(F81:F88)+SUM(F76:F78)+F79</f>
        <v>0</v>
      </c>
    </row>
    <row r="90" spans="1:6" ht="15" customHeight="1">
      <c r="A90" s="41" t="s">
        <v>83</v>
      </c>
      <c r="B90" s="42"/>
      <c r="C90" s="43"/>
      <c r="D90" s="33">
        <v>1600</v>
      </c>
      <c r="E90" s="53">
        <v>0</v>
      </c>
      <c r="F90" s="53">
        <v>0</v>
      </c>
    </row>
    <row r="91" spans="1:6" ht="15" customHeight="1">
      <c r="A91" s="41" t="s">
        <v>84</v>
      </c>
      <c r="B91" s="42"/>
      <c r="C91" s="43"/>
      <c r="D91" s="33">
        <v>1700</v>
      </c>
      <c r="E91" s="53">
        <v>0</v>
      </c>
      <c r="F91" s="53">
        <v>0</v>
      </c>
    </row>
    <row r="92" spans="1:6" ht="15" customHeight="1">
      <c r="A92" s="41" t="s">
        <v>18</v>
      </c>
      <c r="B92" s="42"/>
      <c r="C92" s="43"/>
      <c r="D92" s="33">
        <v>1800</v>
      </c>
      <c r="E92" s="50">
        <f>E91+E90+E89+E73</f>
        <v>1098826.69</v>
      </c>
      <c r="F92" s="50">
        <f>F91+F90+F89+F73</f>
        <v>1074241</v>
      </c>
    </row>
    <row r="95" spans="1:12" ht="15.75">
      <c r="A95" s="54" t="s">
        <v>85</v>
      </c>
      <c r="B95" s="55"/>
      <c r="C95" s="56"/>
      <c r="D95" s="57" t="str">
        <f>'[1]ЗАПОЛНИТЬ'!F26</f>
        <v>Гриневич М.Г.</v>
      </c>
      <c r="E95" s="57"/>
      <c r="F95" s="57"/>
      <c r="G95" s="58"/>
      <c r="H95" s="58"/>
      <c r="I95" s="58"/>
      <c r="J95" s="58"/>
      <c r="K95" s="58"/>
      <c r="L95" s="59"/>
    </row>
    <row r="96" spans="1:12" ht="15" customHeight="1">
      <c r="A96" s="54"/>
      <c r="B96" s="60" t="s">
        <v>86</v>
      </c>
      <c r="C96" s="61"/>
      <c r="D96" s="62" t="s">
        <v>87</v>
      </c>
      <c r="E96" s="62"/>
      <c r="F96" s="62"/>
      <c r="G96" s="63"/>
      <c r="H96" s="63"/>
      <c r="I96" s="63"/>
      <c r="J96" s="63"/>
      <c r="K96" s="63"/>
      <c r="L96" s="59"/>
    </row>
    <row r="97" spans="1:12" ht="15.75">
      <c r="A97" s="54" t="s">
        <v>88</v>
      </c>
      <c r="B97" s="64"/>
      <c r="C97" s="65"/>
      <c r="D97" s="65"/>
      <c r="E97" s="65"/>
      <c r="G97" s="56"/>
      <c r="H97" s="56"/>
      <c r="I97" s="56"/>
      <c r="J97" s="56"/>
      <c r="K97" s="56"/>
      <c r="L97" s="59"/>
    </row>
    <row r="98" spans="1:12" ht="15.75">
      <c r="A98" s="54" t="s">
        <v>89</v>
      </c>
      <c r="B98" s="64"/>
      <c r="C98" s="65"/>
      <c r="D98" s="65"/>
      <c r="E98" s="65"/>
      <c r="G98" s="56"/>
      <c r="H98" s="56"/>
      <c r="I98" s="56"/>
      <c r="J98" s="56"/>
      <c r="K98" s="56"/>
      <c r="L98" s="59"/>
    </row>
    <row r="99" spans="1:12" ht="15.75">
      <c r="A99" s="54" t="s">
        <v>90</v>
      </c>
      <c r="B99" s="55"/>
      <c r="C99" s="65"/>
      <c r="D99" s="57" t="str">
        <f>'[1]ЗАПОЛНИТЬ'!F28</f>
        <v>Шкляр О.Ю.</v>
      </c>
      <c r="E99" s="57"/>
      <c r="F99" s="57"/>
      <c r="G99" s="58"/>
      <c r="H99" s="58"/>
      <c r="I99" s="58"/>
      <c r="J99" s="58"/>
      <c r="K99" s="58"/>
      <c r="L99" s="59"/>
    </row>
    <row r="100" spans="2:12" ht="15">
      <c r="B100" s="60" t="s">
        <v>86</v>
      </c>
      <c r="C100" s="65"/>
      <c r="D100" s="66" t="s">
        <v>87</v>
      </c>
      <c r="E100" s="66"/>
      <c r="F100" s="66"/>
      <c r="G100" s="63"/>
      <c r="H100" s="63"/>
      <c r="I100" s="63"/>
      <c r="J100" s="63"/>
      <c r="K100" s="63"/>
      <c r="L100" s="59"/>
    </row>
  </sheetData>
  <mergeCells count="98">
    <mergeCell ref="D100:F100"/>
    <mergeCell ref="A92:C92"/>
    <mergeCell ref="D95:F95"/>
    <mergeCell ref="D96:F96"/>
    <mergeCell ref="D99:F99"/>
    <mergeCell ref="A88:C88"/>
    <mergeCell ref="A89:C89"/>
    <mergeCell ref="A90:C90"/>
    <mergeCell ref="A91:C91"/>
    <mergeCell ref="A84:C84"/>
    <mergeCell ref="A85:C85"/>
    <mergeCell ref="A86:C86"/>
    <mergeCell ref="A87:C87"/>
    <mergeCell ref="A80:C80"/>
    <mergeCell ref="A81:C81"/>
    <mergeCell ref="A82:C82"/>
    <mergeCell ref="A83:C83"/>
    <mergeCell ref="A76:C76"/>
    <mergeCell ref="A77:C77"/>
    <mergeCell ref="A78:C78"/>
    <mergeCell ref="A79:C79"/>
    <mergeCell ref="A72:C72"/>
    <mergeCell ref="A73:C73"/>
    <mergeCell ref="A74:F74"/>
    <mergeCell ref="A75:C75"/>
    <mergeCell ref="A68:C68"/>
    <mergeCell ref="A69:C69"/>
    <mergeCell ref="A70:C70"/>
    <mergeCell ref="A71:C71"/>
    <mergeCell ref="A64:C64"/>
    <mergeCell ref="A65:C65"/>
    <mergeCell ref="A66:F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F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E16:F16"/>
    <mergeCell ref="A17:C17"/>
    <mergeCell ref="A18:C18"/>
    <mergeCell ref="A19:F19"/>
    <mergeCell ref="D12:F12"/>
    <mergeCell ref="K12:M12"/>
    <mergeCell ref="A14:F14"/>
    <mergeCell ref="A15:F15"/>
    <mergeCell ref="D9:F9"/>
    <mergeCell ref="K9:M10"/>
    <mergeCell ref="D10:F10"/>
    <mergeCell ref="D11:F11"/>
    <mergeCell ref="K11:M11"/>
    <mergeCell ref="D7:F7"/>
    <mergeCell ref="K7:M7"/>
    <mergeCell ref="D8:F8"/>
    <mergeCell ref="K8:M8"/>
    <mergeCell ref="D1:F3"/>
    <mergeCell ref="D5:F5"/>
    <mergeCell ref="K5:M5"/>
    <mergeCell ref="B6:C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17"/>
  <sheetViews>
    <sheetView workbookViewId="0" topLeftCell="A1">
      <selection activeCell="A1" sqref="A1:IV16384"/>
    </sheetView>
  </sheetViews>
  <sheetFormatPr defaultColWidth="9.140625" defaultRowHeight="12.75"/>
  <cols>
    <col min="1" max="1" width="46.00390625" style="65" customWidth="1"/>
    <col min="2" max="2" width="40.57421875" style="65" customWidth="1"/>
    <col min="3" max="3" width="5.57421875" style="65" customWidth="1"/>
    <col min="4" max="4" width="9.28125" style="65" customWidth="1"/>
    <col min="5" max="16384" width="9.140625" style="65" customWidth="1"/>
  </cols>
  <sheetData>
    <row r="1" spans="7:11" ht="44.25" customHeight="1">
      <c r="G1" s="67" t="s">
        <v>91</v>
      </c>
      <c r="H1" s="67"/>
      <c r="I1" s="67"/>
      <c r="J1" s="67"/>
      <c r="K1" s="67"/>
    </row>
    <row r="2" spans="1:11" ht="15">
      <c r="A2" s="68"/>
      <c r="B2" s="68"/>
      <c r="C2" s="68"/>
      <c r="D2" s="68"/>
      <c r="I2" s="69" t="s">
        <v>1</v>
      </c>
      <c r="J2" s="69"/>
      <c r="K2" s="69"/>
    </row>
    <row r="3" spans="1:11" ht="15">
      <c r="A3" s="68"/>
      <c r="B3" s="68"/>
      <c r="C3" s="70" t="s">
        <v>2</v>
      </c>
      <c r="D3" s="70"/>
      <c r="E3" s="70"/>
      <c r="F3" s="70"/>
      <c r="G3" s="70"/>
      <c r="I3" s="71">
        <v>2017</v>
      </c>
      <c r="J3" s="72" t="s">
        <v>3</v>
      </c>
      <c r="K3" s="72" t="s">
        <v>4</v>
      </c>
    </row>
    <row r="4" spans="1:11" ht="36" customHeight="1">
      <c r="A4" s="73" t="s">
        <v>5</v>
      </c>
      <c r="B4" s="74" t="str">
        <f>'[1]ЗАПОЛНИТЬ'!B3</f>
        <v>Дошкільний навчальний заклад (ясла-садок) №4 "Сонечко" комунальної власності Сарненської міської ради</v>
      </c>
      <c r="C4" s="74"/>
      <c r="D4" s="74"/>
      <c r="E4" s="74"/>
      <c r="F4" s="74"/>
      <c r="G4" s="75" t="s">
        <v>6</v>
      </c>
      <c r="H4" s="76"/>
      <c r="I4" s="77" t="str">
        <f>'[1]ЗАПОЛНИТЬ'!B13</f>
        <v>37261345</v>
      </c>
      <c r="J4" s="78"/>
      <c r="K4" s="78"/>
    </row>
    <row r="5" spans="1:11" ht="15">
      <c r="A5" s="73" t="s">
        <v>7</v>
      </c>
      <c r="B5" s="79">
        <f>'[1]ЗАПОЛНИТЬ'!B5</f>
        <v>16</v>
      </c>
      <c r="C5" s="79"/>
      <c r="D5" s="79"/>
      <c r="E5" s="79"/>
      <c r="F5" s="79"/>
      <c r="G5" s="75" t="s">
        <v>8</v>
      </c>
      <c r="H5" s="76"/>
      <c r="I5" s="78">
        <f>'[1]ЗАПОЛНИТЬ'!B14</f>
        <v>5625410100</v>
      </c>
      <c r="J5" s="78"/>
      <c r="K5" s="78"/>
    </row>
    <row r="6" spans="1:11" ht="15">
      <c r="A6" s="80" t="s">
        <v>9</v>
      </c>
      <c r="B6" s="81" t="str">
        <f>'[1]ЗАПОЛНИТЬ'!D15</f>
        <v>Комунальна організація (установа, заклад)</v>
      </c>
      <c r="C6" s="79"/>
      <c r="D6" s="79"/>
      <c r="E6" s="79"/>
      <c r="F6" s="79"/>
      <c r="G6" s="75" t="s">
        <v>10</v>
      </c>
      <c r="H6" s="76"/>
      <c r="I6" s="82">
        <f>'[1]ЗАПОЛНИТЬ'!B15</f>
        <v>430</v>
      </c>
      <c r="J6" s="83"/>
      <c r="K6" s="84"/>
    </row>
    <row r="7" spans="1:11" ht="15">
      <c r="A7" s="73" t="s">
        <v>11</v>
      </c>
      <c r="B7" s="85"/>
      <c r="C7" s="85"/>
      <c r="D7" s="85"/>
      <c r="E7" s="85"/>
      <c r="F7" s="85"/>
      <c r="G7" s="75" t="s">
        <v>12</v>
      </c>
      <c r="H7" s="76"/>
      <c r="I7" s="86"/>
      <c r="J7" s="87"/>
      <c r="K7" s="87"/>
    </row>
    <row r="8" spans="1:11" ht="15">
      <c r="A8" s="73" t="s">
        <v>13</v>
      </c>
      <c r="B8" s="85" t="s">
        <v>14</v>
      </c>
      <c r="C8" s="85"/>
      <c r="D8" s="85"/>
      <c r="E8" s="85"/>
      <c r="F8" s="85"/>
      <c r="G8" s="75" t="s">
        <v>15</v>
      </c>
      <c r="H8" s="76"/>
      <c r="I8" s="86"/>
      <c r="J8" s="87"/>
      <c r="K8" s="87"/>
    </row>
    <row r="9" spans="1:7" ht="15">
      <c r="A9" s="88" t="s">
        <v>16</v>
      </c>
      <c r="B9" s="88"/>
      <c r="C9" s="68"/>
      <c r="D9" s="68"/>
      <c r="E9" s="89"/>
      <c r="F9" s="89"/>
      <c r="G9" s="89"/>
    </row>
    <row r="10" spans="1:7" ht="15">
      <c r="A10" s="88" t="s">
        <v>17</v>
      </c>
      <c r="B10" s="88"/>
      <c r="C10" s="68"/>
      <c r="D10" s="68"/>
      <c r="E10" s="68"/>
      <c r="F10" s="68"/>
      <c r="G10" s="68"/>
    </row>
    <row r="11" spans="1:11" ht="15">
      <c r="A11" s="90" t="s">
        <v>92</v>
      </c>
      <c r="B11" s="90"/>
      <c r="C11" s="90"/>
      <c r="D11" s="90"/>
      <c r="E11" s="90"/>
      <c r="F11" s="90"/>
      <c r="G11" s="90"/>
      <c r="H11" s="90"/>
      <c r="I11" s="90"/>
      <c r="J11" s="90"/>
      <c r="K11" s="90"/>
    </row>
    <row r="12" spans="1:11" ht="15">
      <c r="A12" s="90" t="str">
        <f>CONCATENATE("за ",'[1]ЗАПОЛНИТЬ'!$B$17," ",LEFT('[1]ЗАПОЛНИТЬ'!$C$17,5),"року")</f>
        <v>за І квартал 2017 року</v>
      </c>
      <c r="B12" s="90"/>
      <c r="C12" s="90"/>
      <c r="D12" s="90"/>
      <c r="E12" s="90"/>
      <c r="F12" s="90"/>
      <c r="G12" s="90"/>
      <c r="H12" s="90"/>
      <c r="I12" s="90"/>
      <c r="J12" s="90"/>
      <c r="K12" s="90"/>
    </row>
    <row r="13" spans="1:11" ht="15">
      <c r="A13" s="90" t="s">
        <v>93</v>
      </c>
      <c r="B13" s="90"/>
      <c r="C13" s="90"/>
      <c r="D13" s="90"/>
      <c r="E13" s="90"/>
      <c r="F13" s="90"/>
      <c r="G13" s="90"/>
      <c r="H13" s="90"/>
      <c r="I13" s="90"/>
      <c r="J13" s="90"/>
      <c r="K13" s="90"/>
    </row>
    <row r="14" ht="15">
      <c r="J14" s="65" t="s">
        <v>94</v>
      </c>
    </row>
    <row r="15" spans="1:11" ht="42.75">
      <c r="A15" s="91" t="s">
        <v>95</v>
      </c>
      <c r="B15" s="92"/>
      <c r="C15" s="93" t="s">
        <v>21</v>
      </c>
      <c r="D15" s="94" t="s">
        <v>96</v>
      </c>
      <c r="E15" s="94"/>
      <c r="F15" s="94"/>
      <c r="G15" s="94"/>
      <c r="H15" s="94" t="s">
        <v>97</v>
      </c>
      <c r="I15" s="94"/>
      <c r="J15" s="94"/>
      <c r="K15" s="94"/>
    </row>
    <row r="16" spans="1:11" ht="15">
      <c r="A16" s="91">
        <v>1</v>
      </c>
      <c r="B16" s="92"/>
      <c r="C16" s="93">
        <v>2</v>
      </c>
      <c r="D16" s="94">
        <v>3</v>
      </c>
      <c r="E16" s="94"/>
      <c r="F16" s="94"/>
      <c r="G16" s="94"/>
      <c r="H16" s="94">
        <v>4</v>
      </c>
      <c r="I16" s="94"/>
      <c r="J16" s="94"/>
      <c r="K16" s="94"/>
    </row>
    <row r="17" spans="1:11" ht="15">
      <c r="A17" s="95" t="s">
        <v>98</v>
      </c>
      <c r="B17" s="96"/>
      <c r="C17" s="97"/>
      <c r="D17" s="98"/>
      <c r="E17" s="98"/>
      <c r="F17" s="98"/>
      <c r="G17" s="98"/>
      <c r="H17" s="98"/>
      <c r="I17" s="98"/>
      <c r="J17" s="98"/>
      <c r="K17" s="98"/>
    </row>
    <row r="18" spans="1:11" ht="15">
      <c r="A18" s="95" t="s">
        <v>99</v>
      </c>
      <c r="B18" s="96"/>
      <c r="C18" s="93"/>
      <c r="D18" s="98"/>
      <c r="E18" s="98"/>
      <c r="F18" s="98"/>
      <c r="G18" s="98"/>
      <c r="H18" s="98"/>
      <c r="I18" s="98"/>
      <c r="J18" s="98"/>
      <c r="K18" s="98"/>
    </row>
    <row r="19" spans="1:11" ht="15">
      <c r="A19" s="99" t="s">
        <v>100</v>
      </c>
      <c r="B19" s="100"/>
      <c r="C19" s="97">
        <v>2010</v>
      </c>
      <c r="D19" s="98">
        <v>619682.84</v>
      </c>
      <c r="E19" s="98"/>
      <c r="F19" s="98"/>
      <c r="G19" s="98"/>
      <c r="H19" s="98">
        <v>0</v>
      </c>
      <c r="I19" s="98"/>
      <c r="J19" s="98"/>
      <c r="K19" s="98"/>
    </row>
    <row r="20" spans="1:11" ht="15.75" customHeight="1">
      <c r="A20" s="99" t="s">
        <v>101</v>
      </c>
      <c r="B20" s="100"/>
      <c r="C20" s="97">
        <v>2020</v>
      </c>
      <c r="D20" s="98">
        <v>47473.8</v>
      </c>
      <c r="E20" s="98"/>
      <c r="F20" s="98"/>
      <c r="G20" s="98"/>
      <c r="H20" s="98">
        <v>0</v>
      </c>
      <c r="I20" s="98"/>
      <c r="J20" s="98"/>
      <c r="K20" s="98"/>
    </row>
    <row r="21" spans="1:11" ht="15">
      <c r="A21" s="99" t="s">
        <v>102</v>
      </c>
      <c r="B21" s="100"/>
      <c r="C21" s="97">
        <v>2030</v>
      </c>
      <c r="D21" s="98">
        <f>'[1]Ф.4.1.ЗВЕД'!J27</f>
        <v>0</v>
      </c>
      <c r="E21" s="98"/>
      <c r="F21" s="98"/>
      <c r="G21" s="98"/>
      <c r="H21" s="98">
        <v>0</v>
      </c>
      <c r="I21" s="98"/>
      <c r="J21" s="98"/>
      <c r="K21" s="98"/>
    </row>
    <row r="22" spans="1:11" ht="15">
      <c r="A22" s="99" t="s">
        <v>103</v>
      </c>
      <c r="B22" s="100"/>
      <c r="C22" s="97">
        <v>2040</v>
      </c>
      <c r="D22" s="98">
        <v>0</v>
      </c>
      <c r="E22" s="98"/>
      <c r="F22" s="98"/>
      <c r="G22" s="98"/>
      <c r="H22" s="98">
        <v>0</v>
      </c>
      <c r="I22" s="98"/>
      <c r="J22" s="98"/>
      <c r="K22" s="98"/>
    </row>
    <row r="23" spans="1:11" ht="15">
      <c r="A23" s="99" t="s">
        <v>104</v>
      </c>
      <c r="B23" s="100"/>
      <c r="C23" s="97">
        <v>2050</v>
      </c>
      <c r="D23" s="98">
        <v>0</v>
      </c>
      <c r="E23" s="98"/>
      <c r="F23" s="98"/>
      <c r="G23" s="98"/>
      <c r="H23" s="98">
        <v>0</v>
      </c>
      <c r="I23" s="98"/>
      <c r="J23" s="98"/>
      <c r="K23" s="98"/>
    </row>
    <row r="24" spans="1:11" ht="15">
      <c r="A24" s="95" t="s">
        <v>105</v>
      </c>
      <c r="B24" s="96"/>
      <c r="C24" s="93">
        <v>2080</v>
      </c>
      <c r="D24" s="101">
        <f>SUM(D19:G23)</f>
        <v>667156.64</v>
      </c>
      <c r="E24" s="101"/>
      <c r="F24" s="101"/>
      <c r="G24" s="101"/>
      <c r="H24" s="101">
        <f>SUM(H19:K23)</f>
        <v>0</v>
      </c>
      <c r="I24" s="101"/>
      <c r="J24" s="101"/>
      <c r="K24" s="101"/>
    </row>
    <row r="25" spans="1:11" ht="15">
      <c r="A25" s="95" t="s">
        <v>106</v>
      </c>
      <c r="B25" s="96"/>
      <c r="C25" s="93"/>
      <c r="D25" s="98"/>
      <c r="E25" s="98"/>
      <c r="F25" s="98"/>
      <c r="G25" s="98"/>
      <c r="H25" s="98"/>
      <c r="I25" s="98"/>
      <c r="J25" s="98"/>
      <c r="K25" s="98"/>
    </row>
    <row r="26" spans="1:11" ht="15">
      <c r="A26" s="99" t="s">
        <v>107</v>
      </c>
      <c r="B26" s="100"/>
      <c r="C26" s="97">
        <v>2090</v>
      </c>
      <c r="D26" s="98">
        <v>0</v>
      </c>
      <c r="E26" s="98"/>
      <c r="F26" s="98"/>
      <c r="G26" s="98"/>
      <c r="H26" s="98">
        <v>0</v>
      </c>
      <c r="I26" s="98"/>
      <c r="J26" s="98"/>
      <c r="K26" s="98"/>
    </row>
    <row r="27" spans="1:11" ht="15">
      <c r="A27" s="99" t="s">
        <v>108</v>
      </c>
      <c r="B27" s="100"/>
      <c r="C27" s="97">
        <v>2100</v>
      </c>
      <c r="D27" s="98">
        <v>0</v>
      </c>
      <c r="E27" s="98"/>
      <c r="F27" s="98"/>
      <c r="G27" s="98"/>
      <c r="H27" s="98">
        <v>0</v>
      </c>
      <c r="I27" s="98"/>
      <c r="J27" s="98"/>
      <c r="K27" s="98"/>
    </row>
    <row r="28" spans="1:11" ht="15">
      <c r="A28" s="99" t="s">
        <v>109</v>
      </c>
      <c r="B28" s="100"/>
      <c r="C28" s="97">
        <v>2110</v>
      </c>
      <c r="D28" s="98">
        <v>0</v>
      </c>
      <c r="E28" s="98"/>
      <c r="F28" s="98"/>
      <c r="G28" s="98"/>
      <c r="H28" s="98">
        <v>0</v>
      </c>
      <c r="I28" s="98"/>
      <c r="J28" s="98"/>
      <c r="K28" s="98"/>
    </row>
    <row r="29" spans="1:11" ht="15">
      <c r="A29" s="99" t="s">
        <v>110</v>
      </c>
      <c r="B29" s="100"/>
      <c r="C29" s="97">
        <v>2120</v>
      </c>
      <c r="D29" s="98">
        <v>0</v>
      </c>
      <c r="E29" s="98"/>
      <c r="F29" s="98"/>
      <c r="G29" s="98"/>
      <c r="H29" s="98">
        <v>0</v>
      </c>
      <c r="I29" s="98"/>
      <c r="J29" s="98"/>
      <c r="K29" s="98"/>
    </row>
    <row r="30" spans="1:11" ht="15">
      <c r="A30" s="99" t="s">
        <v>111</v>
      </c>
      <c r="B30" s="100"/>
      <c r="C30" s="97">
        <v>2130</v>
      </c>
      <c r="D30" s="98">
        <v>0</v>
      </c>
      <c r="E30" s="98"/>
      <c r="F30" s="98"/>
      <c r="G30" s="98"/>
      <c r="H30" s="98">
        <v>0</v>
      </c>
      <c r="I30" s="98"/>
      <c r="J30" s="98"/>
      <c r="K30" s="98"/>
    </row>
    <row r="31" spans="1:11" ht="15">
      <c r="A31" s="95" t="s">
        <v>112</v>
      </c>
      <c r="B31" s="96"/>
      <c r="C31" s="93">
        <v>2170</v>
      </c>
      <c r="D31" s="101">
        <f>SUM(D26:G30)</f>
        <v>0</v>
      </c>
      <c r="E31" s="101"/>
      <c r="F31" s="101"/>
      <c r="G31" s="101"/>
      <c r="H31" s="101">
        <f>SUM(H26:K30)</f>
        <v>0</v>
      </c>
      <c r="I31" s="101"/>
      <c r="J31" s="101"/>
      <c r="K31" s="101"/>
    </row>
    <row r="32" spans="1:11" ht="15">
      <c r="A32" s="95" t="s">
        <v>113</v>
      </c>
      <c r="B32" s="96"/>
      <c r="C32" s="93">
        <v>2200</v>
      </c>
      <c r="D32" s="101">
        <f>D31+D24</f>
        <v>667156.64</v>
      </c>
      <c r="E32" s="101"/>
      <c r="F32" s="101"/>
      <c r="G32" s="101"/>
      <c r="H32" s="101">
        <f>H31+H24</f>
        <v>0</v>
      </c>
      <c r="I32" s="101"/>
      <c r="J32" s="101"/>
      <c r="K32" s="101"/>
    </row>
    <row r="33" spans="1:11" ht="15">
      <c r="A33" s="95" t="s">
        <v>114</v>
      </c>
      <c r="B33" s="96"/>
      <c r="C33" s="97"/>
      <c r="D33" s="98"/>
      <c r="E33" s="98"/>
      <c r="F33" s="98"/>
      <c r="G33" s="98"/>
      <c r="H33" s="98"/>
      <c r="I33" s="98"/>
      <c r="J33" s="98"/>
      <c r="K33" s="98"/>
    </row>
    <row r="34" spans="1:11" ht="15">
      <c r="A34" s="95" t="s">
        <v>115</v>
      </c>
      <c r="B34" s="96"/>
      <c r="C34" s="93"/>
      <c r="D34" s="98"/>
      <c r="E34" s="98"/>
      <c r="F34" s="98"/>
      <c r="G34" s="98"/>
      <c r="H34" s="98"/>
      <c r="I34" s="98"/>
      <c r="J34" s="98"/>
      <c r="K34" s="98"/>
    </row>
    <row r="35" spans="1:11" ht="15">
      <c r="A35" s="99" t="s">
        <v>116</v>
      </c>
      <c r="B35" s="100"/>
      <c r="C35" s="97">
        <v>2210</v>
      </c>
      <c r="D35" s="98">
        <v>644268.75</v>
      </c>
      <c r="E35" s="98"/>
      <c r="F35" s="98"/>
      <c r="G35" s="98"/>
      <c r="H35" s="98">
        <v>0</v>
      </c>
      <c r="I35" s="98"/>
      <c r="J35" s="98"/>
      <c r="K35" s="98"/>
    </row>
    <row r="36" spans="1:11" ht="15.75" customHeight="1">
      <c r="A36" s="99" t="s">
        <v>117</v>
      </c>
      <c r="B36" s="100"/>
      <c r="C36" s="97">
        <v>2220</v>
      </c>
      <c r="D36" s="98">
        <v>47473.8</v>
      </c>
      <c r="E36" s="98"/>
      <c r="F36" s="98"/>
      <c r="G36" s="98"/>
      <c r="H36" s="98">
        <v>0</v>
      </c>
      <c r="I36" s="98"/>
      <c r="J36" s="98"/>
      <c r="K36" s="98"/>
    </row>
    <row r="37" spans="1:11" ht="15">
      <c r="A37" s="99" t="s">
        <v>118</v>
      </c>
      <c r="B37" s="100"/>
      <c r="C37" s="97">
        <v>2230</v>
      </c>
      <c r="D37" s="98">
        <v>0</v>
      </c>
      <c r="E37" s="98"/>
      <c r="F37" s="98"/>
      <c r="G37" s="98"/>
      <c r="H37" s="98">
        <v>0</v>
      </c>
      <c r="I37" s="98"/>
      <c r="J37" s="98"/>
      <c r="K37" s="98"/>
    </row>
    <row r="38" spans="1:11" ht="15">
      <c r="A38" s="99" t="s">
        <v>119</v>
      </c>
      <c r="B38" s="100"/>
      <c r="C38" s="97">
        <v>2240</v>
      </c>
      <c r="D38" s="98">
        <v>0</v>
      </c>
      <c r="E38" s="98"/>
      <c r="F38" s="98"/>
      <c r="G38" s="98"/>
      <c r="H38" s="98">
        <v>0</v>
      </c>
      <c r="I38" s="98"/>
      <c r="J38" s="98"/>
      <c r="K38" s="98"/>
    </row>
    <row r="39" spans="1:11" ht="15">
      <c r="A39" s="99" t="s">
        <v>120</v>
      </c>
      <c r="B39" s="100"/>
      <c r="C39" s="97">
        <v>2250</v>
      </c>
      <c r="D39" s="98">
        <v>0</v>
      </c>
      <c r="E39" s="98"/>
      <c r="F39" s="98"/>
      <c r="G39" s="98"/>
      <c r="H39" s="98">
        <v>0</v>
      </c>
      <c r="I39" s="98"/>
      <c r="J39" s="98"/>
      <c r="K39" s="98"/>
    </row>
    <row r="40" spans="1:11" ht="15">
      <c r="A40" s="95" t="s">
        <v>121</v>
      </c>
      <c r="B40" s="96"/>
      <c r="C40" s="93">
        <v>2290</v>
      </c>
      <c r="D40" s="101">
        <f>SUM(D35:G39)</f>
        <v>691742.55</v>
      </c>
      <c r="E40" s="101"/>
      <c r="F40" s="101"/>
      <c r="G40" s="101"/>
      <c r="H40" s="101">
        <f>SUM(H35:K39)</f>
        <v>0</v>
      </c>
      <c r="I40" s="101"/>
      <c r="J40" s="101"/>
      <c r="K40" s="101"/>
    </row>
    <row r="41" spans="1:11" ht="15">
      <c r="A41" s="95" t="s">
        <v>122</v>
      </c>
      <c r="B41" s="96"/>
      <c r="C41" s="93"/>
      <c r="D41" s="98"/>
      <c r="E41" s="98"/>
      <c r="F41" s="98"/>
      <c r="G41" s="98"/>
      <c r="H41" s="98"/>
      <c r="I41" s="98"/>
      <c r="J41" s="98"/>
      <c r="K41" s="98"/>
    </row>
    <row r="42" spans="1:11" ht="15">
      <c r="A42" s="99" t="s">
        <v>109</v>
      </c>
      <c r="B42" s="100"/>
      <c r="C42" s="97">
        <v>2300</v>
      </c>
      <c r="D42" s="98">
        <v>0</v>
      </c>
      <c r="E42" s="98"/>
      <c r="F42" s="98"/>
      <c r="G42" s="98"/>
      <c r="H42" s="98">
        <v>0</v>
      </c>
      <c r="I42" s="98"/>
      <c r="J42" s="98"/>
      <c r="K42" s="98"/>
    </row>
    <row r="43" spans="1:11" ht="15">
      <c r="A43" s="99" t="s">
        <v>123</v>
      </c>
      <c r="B43" s="100"/>
      <c r="C43" s="97">
        <v>2310</v>
      </c>
      <c r="D43" s="98" t="s">
        <v>47</v>
      </c>
      <c r="E43" s="98"/>
      <c r="F43" s="98"/>
      <c r="G43" s="98"/>
      <c r="H43" s="98">
        <v>0</v>
      </c>
      <c r="I43" s="98"/>
      <c r="J43" s="98"/>
      <c r="K43" s="98"/>
    </row>
    <row r="44" spans="1:11" ht="15.75" customHeight="1">
      <c r="A44" s="95" t="s">
        <v>124</v>
      </c>
      <c r="B44" s="96"/>
      <c r="C44" s="93">
        <v>2340</v>
      </c>
      <c r="D44" s="101">
        <f>SUM(D42:G43)</f>
        <v>0</v>
      </c>
      <c r="E44" s="101"/>
      <c r="F44" s="101"/>
      <c r="G44" s="101"/>
      <c r="H44" s="101">
        <f>SUM(H42:K43)</f>
        <v>0</v>
      </c>
      <c r="I44" s="101"/>
      <c r="J44" s="101"/>
      <c r="K44" s="101"/>
    </row>
    <row r="45" spans="1:11" ht="15">
      <c r="A45" s="95" t="s">
        <v>125</v>
      </c>
      <c r="B45" s="96"/>
      <c r="C45" s="93">
        <v>2380</v>
      </c>
      <c r="D45" s="98">
        <f>D44+D40</f>
        <v>691742.55</v>
      </c>
      <c r="E45" s="98"/>
      <c r="F45" s="98"/>
      <c r="G45" s="98"/>
      <c r="H45" s="98">
        <f>H44+H40</f>
        <v>0</v>
      </c>
      <c r="I45" s="98"/>
      <c r="J45" s="98"/>
      <c r="K45" s="98"/>
    </row>
    <row r="46" spans="1:11" ht="15">
      <c r="A46" s="95" t="s">
        <v>126</v>
      </c>
      <c r="B46" s="96"/>
      <c r="C46" s="93">
        <v>2390</v>
      </c>
      <c r="D46" s="98">
        <f>D32-D45</f>
        <v>-24585.910000000033</v>
      </c>
      <c r="E46" s="98"/>
      <c r="F46" s="98"/>
      <c r="G46" s="98"/>
      <c r="H46" s="98">
        <f>H32-H45</f>
        <v>0</v>
      </c>
      <c r="I46" s="98"/>
      <c r="J46" s="98"/>
      <c r="K46" s="98"/>
    </row>
    <row r="47" spans="1:11" ht="15">
      <c r="A47" s="102"/>
      <c r="B47" s="102"/>
      <c r="C47" s="103"/>
      <c r="D47" s="104"/>
      <c r="E47" s="104"/>
      <c r="F47" s="104"/>
      <c r="G47" s="104"/>
      <c r="H47" s="104"/>
      <c r="I47" s="104"/>
      <c r="J47" s="104"/>
      <c r="K47" s="104"/>
    </row>
    <row r="49" spans="1:11" ht="15">
      <c r="A49" s="90" t="s">
        <v>127</v>
      </c>
      <c r="B49" s="90"/>
      <c r="C49" s="90"/>
      <c r="D49" s="90"/>
      <c r="E49" s="90"/>
      <c r="F49" s="90"/>
      <c r="G49" s="90"/>
      <c r="H49" s="90"/>
      <c r="I49" s="90"/>
      <c r="J49" s="90"/>
      <c r="K49" s="90"/>
    </row>
    <row r="51" spans="1:11" ht="38.25">
      <c r="A51" s="91" t="s">
        <v>128</v>
      </c>
      <c r="B51" s="92"/>
      <c r="C51" s="105" t="s">
        <v>21</v>
      </c>
      <c r="D51" s="94" t="s">
        <v>96</v>
      </c>
      <c r="E51" s="94"/>
      <c r="F51" s="94"/>
      <c r="G51" s="94"/>
      <c r="H51" s="94" t="s">
        <v>97</v>
      </c>
      <c r="I51" s="94"/>
      <c r="J51" s="94"/>
      <c r="K51" s="94"/>
    </row>
    <row r="52" spans="1:11" ht="15">
      <c r="A52" s="91">
        <v>1</v>
      </c>
      <c r="B52" s="92"/>
      <c r="C52" s="93">
        <v>2</v>
      </c>
      <c r="D52" s="94">
        <v>3</v>
      </c>
      <c r="E52" s="94"/>
      <c r="F52" s="94"/>
      <c r="G52" s="94"/>
      <c r="H52" s="94">
        <v>4</v>
      </c>
      <c r="I52" s="94"/>
      <c r="J52" s="94"/>
      <c r="K52" s="94"/>
    </row>
    <row r="53" spans="1:11" ht="15">
      <c r="A53" s="99" t="s">
        <v>129</v>
      </c>
      <c r="B53" s="100"/>
      <c r="C53" s="97">
        <v>2200</v>
      </c>
      <c r="D53" s="98">
        <v>0</v>
      </c>
      <c r="E53" s="98"/>
      <c r="F53" s="98"/>
      <c r="G53" s="98"/>
      <c r="H53" s="98">
        <v>0</v>
      </c>
      <c r="I53" s="98"/>
      <c r="J53" s="98"/>
      <c r="K53" s="98"/>
    </row>
    <row r="54" spans="1:11" ht="15">
      <c r="A54" s="99" t="s">
        <v>130</v>
      </c>
      <c r="B54" s="100"/>
      <c r="C54" s="97">
        <v>2210</v>
      </c>
      <c r="D54" s="98">
        <v>0</v>
      </c>
      <c r="E54" s="98"/>
      <c r="F54" s="98"/>
      <c r="G54" s="98"/>
      <c r="H54" s="98">
        <v>0</v>
      </c>
      <c r="I54" s="98"/>
      <c r="J54" s="98"/>
      <c r="K54" s="98"/>
    </row>
    <row r="55" spans="1:11" ht="15.75" customHeight="1">
      <c r="A55" s="99" t="s">
        <v>131</v>
      </c>
      <c r="B55" s="100"/>
      <c r="C55" s="97">
        <v>2220</v>
      </c>
      <c r="D55" s="98">
        <v>0</v>
      </c>
      <c r="E55" s="98"/>
      <c r="F55" s="98"/>
      <c r="G55" s="98"/>
      <c r="H55" s="98">
        <v>0</v>
      </c>
      <c r="I55" s="98"/>
      <c r="J55" s="98"/>
      <c r="K55" s="98"/>
    </row>
    <row r="56" spans="1:11" ht="15">
      <c r="A56" s="99" t="s">
        <v>132</v>
      </c>
      <c r="B56" s="100"/>
      <c r="C56" s="97">
        <v>2230</v>
      </c>
      <c r="D56" s="98">
        <v>0</v>
      </c>
      <c r="E56" s="98"/>
      <c r="F56" s="98"/>
      <c r="G56" s="98"/>
      <c r="H56" s="98">
        <v>0</v>
      </c>
      <c r="I56" s="98"/>
      <c r="J56" s="98"/>
      <c r="K56" s="98"/>
    </row>
    <row r="57" spans="1:11" ht="15.75" customHeight="1">
      <c r="A57" s="99" t="s">
        <v>133</v>
      </c>
      <c r="B57" s="100"/>
      <c r="C57" s="97">
        <v>2240</v>
      </c>
      <c r="D57" s="98">
        <v>0</v>
      </c>
      <c r="E57" s="98"/>
      <c r="F57" s="98"/>
      <c r="G57" s="98"/>
      <c r="H57" s="98">
        <v>0</v>
      </c>
      <c r="I57" s="98"/>
      <c r="J57" s="98"/>
      <c r="K57" s="98"/>
    </row>
    <row r="58" spans="1:11" ht="15">
      <c r="A58" s="99" t="s">
        <v>134</v>
      </c>
      <c r="B58" s="100"/>
      <c r="C58" s="97">
        <v>2250</v>
      </c>
      <c r="D58" s="98">
        <v>0</v>
      </c>
      <c r="E58" s="98"/>
      <c r="F58" s="98"/>
      <c r="G58" s="98"/>
      <c r="H58" s="98">
        <v>0</v>
      </c>
      <c r="I58" s="98"/>
      <c r="J58" s="98"/>
      <c r="K58" s="98"/>
    </row>
    <row r="59" spans="1:11" ht="15">
      <c r="A59" s="99" t="s">
        <v>135</v>
      </c>
      <c r="B59" s="100"/>
      <c r="C59" s="97">
        <v>2260</v>
      </c>
      <c r="D59" s="98">
        <v>0</v>
      </c>
      <c r="E59" s="98"/>
      <c r="F59" s="98"/>
      <c r="G59" s="98"/>
      <c r="H59" s="98">
        <v>0</v>
      </c>
      <c r="I59" s="98"/>
      <c r="J59" s="98"/>
      <c r="K59" s="98"/>
    </row>
    <row r="60" spans="1:11" ht="15">
      <c r="A60" s="99" t="s">
        <v>136</v>
      </c>
      <c r="B60" s="100"/>
      <c r="C60" s="97">
        <v>2270</v>
      </c>
      <c r="D60" s="98">
        <v>0</v>
      </c>
      <c r="E60" s="98"/>
      <c r="F60" s="98"/>
      <c r="G60" s="98"/>
      <c r="H60" s="98">
        <v>0</v>
      </c>
      <c r="I60" s="98"/>
      <c r="J60" s="98"/>
      <c r="K60" s="98"/>
    </row>
    <row r="61" spans="1:11" ht="15">
      <c r="A61" s="99" t="s">
        <v>137</v>
      </c>
      <c r="B61" s="100"/>
      <c r="C61" s="97">
        <v>2280</v>
      </c>
      <c r="D61" s="98">
        <v>691742.55</v>
      </c>
      <c r="E61" s="98"/>
      <c r="F61" s="98"/>
      <c r="G61" s="98"/>
      <c r="H61" s="98">
        <v>0</v>
      </c>
      <c r="I61" s="98"/>
      <c r="J61" s="98"/>
      <c r="K61" s="98"/>
    </row>
    <row r="62" spans="1:11" ht="15.75" customHeight="1">
      <c r="A62" s="99" t="s">
        <v>138</v>
      </c>
      <c r="B62" s="100"/>
      <c r="C62" s="97">
        <v>2290</v>
      </c>
      <c r="D62" s="98" t="s">
        <v>139</v>
      </c>
      <c r="E62" s="98"/>
      <c r="F62" s="98"/>
      <c r="G62" s="98"/>
      <c r="H62" s="98">
        <v>0</v>
      </c>
      <c r="I62" s="98"/>
      <c r="J62" s="98"/>
      <c r="K62" s="98"/>
    </row>
    <row r="64" spans="1:11" ht="15">
      <c r="A64" s="90" t="s">
        <v>140</v>
      </c>
      <c r="B64" s="90"/>
      <c r="C64" s="90"/>
      <c r="D64" s="90"/>
      <c r="E64" s="90"/>
      <c r="F64" s="90"/>
      <c r="G64" s="90"/>
      <c r="H64" s="90"/>
      <c r="I64" s="90"/>
      <c r="J64" s="90"/>
      <c r="K64" s="90"/>
    </row>
    <row r="66" spans="1:11" ht="16.5" customHeight="1">
      <c r="A66" s="106" t="s">
        <v>95</v>
      </c>
      <c r="B66" s="107"/>
      <c r="C66" s="94" t="s">
        <v>21</v>
      </c>
      <c r="D66" s="94" t="s">
        <v>141</v>
      </c>
      <c r="E66" s="94"/>
      <c r="F66" s="94"/>
      <c r="G66" s="94"/>
      <c r="H66" s="94" t="s">
        <v>142</v>
      </c>
      <c r="I66" s="94"/>
      <c r="J66" s="94"/>
      <c r="K66" s="94"/>
    </row>
    <row r="67" spans="1:11" ht="131.25" customHeight="1">
      <c r="A67" s="108"/>
      <c r="B67" s="109"/>
      <c r="C67" s="94"/>
      <c r="D67" s="110" t="s">
        <v>143</v>
      </c>
      <c r="E67" s="110" t="s">
        <v>144</v>
      </c>
      <c r="F67" s="110" t="s">
        <v>145</v>
      </c>
      <c r="G67" s="110" t="s">
        <v>146</v>
      </c>
      <c r="H67" s="110" t="s">
        <v>143</v>
      </c>
      <c r="I67" s="110" t="s">
        <v>144</v>
      </c>
      <c r="J67" s="110" t="s">
        <v>145</v>
      </c>
      <c r="K67" s="110" t="s">
        <v>147</v>
      </c>
    </row>
    <row r="68" spans="1:11" ht="15">
      <c r="A68" s="91">
        <v>1</v>
      </c>
      <c r="B68" s="92"/>
      <c r="C68" s="93">
        <v>2</v>
      </c>
      <c r="D68" s="93">
        <v>3</v>
      </c>
      <c r="E68" s="93">
        <v>4</v>
      </c>
      <c r="F68" s="93">
        <v>5</v>
      </c>
      <c r="G68" s="93">
        <v>6</v>
      </c>
      <c r="H68" s="93">
        <v>7</v>
      </c>
      <c r="I68" s="93">
        <v>8</v>
      </c>
      <c r="J68" s="93">
        <v>9</v>
      </c>
      <c r="K68" s="93">
        <v>10</v>
      </c>
    </row>
    <row r="69" spans="1:11" ht="15">
      <c r="A69" s="95" t="s">
        <v>98</v>
      </c>
      <c r="B69" s="96"/>
      <c r="C69" s="93"/>
      <c r="D69" s="93"/>
      <c r="E69" s="93"/>
      <c r="F69" s="93"/>
      <c r="G69" s="93"/>
      <c r="H69" s="93"/>
      <c r="I69" s="93"/>
      <c r="J69" s="93"/>
      <c r="K69" s="93"/>
    </row>
    <row r="70" spans="1:11" ht="15">
      <c r="A70" s="95" t="s">
        <v>107</v>
      </c>
      <c r="B70" s="96"/>
      <c r="C70" s="93">
        <v>2540</v>
      </c>
      <c r="D70" s="111">
        <v>0</v>
      </c>
      <c r="E70" s="111">
        <v>0</v>
      </c>
      <c r="F70" s="111">
        <v>0</v>
      </c>
      <c r="G70" s="111">
        <f>F70-E70</f>
        <v>0</v>
      </c>
      <c r="H70" s="111">
        <v>0</v>
      </c>
      <c r="I70" s="111">
        <v>0</v>
      </c>
      <c r="J70" s="111">
        <v>0</v>
      </c>
      <c r="K70" s="111">
        <f>J70-I70</f>
        <v>0</v>
      </c>
    </row>
    <row r="71" spans="1:11" ht="15">
      <c r="A71" s="95" t="s">
        <v>108</v>
      </c>
      <c r="B71" s="96"/>
      <c r="C71" s="93">
        <v>2550</v>
      </c>
      <c r="D71" s="111">
        <f>SUM(D72:D76)</f>
        <v>464759</v>
      </c>
      <c r="E71" s="111">
        <f>SUM(E72:E76)</f>
        <v>668071</v>
      </c>
      <c r="F71" s="111">
        <f>SUM(F72:F76)</f>
        <v>619682.84</v>
      </c>
      <c r="G71" s="111">
        <f aca="true" t="shared" si="0" ref="G71:G99">F71-E71</f>
        <v>-48388.16000000003</v>
      </c>
      <c r="H71" s="111">
        <f>SUM(H73:H76)</f>
        <v>44587</v>
      </c>
      <c r="I71" s="111">
        <f>SUM(I73:I76)</f>
        <v>54753.83</v>
      </c>
      <c r="J71" s="111">
        <f>SUM(J73:J76)</f>
        <v>51164.02</v>
      </c>
      <c r="K71" s="111">
        <f aca="true" t="shared" si="1" ref="K71:K99">J71-I71</f>
        <v>-3589.810000000005</v>
      </c>
    </row>
    <row r="72" spans="1:11" ht="15.75" customHeight="1">
      <c r="A72" s="99" t="s">
        <v>148</v>
      </c>
      <c r="B72" s="100"/>
      <c r="C72" s="97">
        <v>2551</v>
      </c>
      <c r="D72" s="112">
        <v>0</v>
      </c>
      <c r="E72" s="112">
        <v>0</v>
      </c>
      <c r="F72" s="112">
        <v>0</v>
      </c>
      <c r="G72" s="111">
        <f t="shared" si="0"/>
        <v>0</v>
      </c>
      <c r="H72" s="112">
        <v>0</v>
      </c>
      <c r="I72" s="112">
        <v>0</v>
      </c>
      <c r="J72" s="112">
        <v>0</v>
      </c>
      <c r="K72" s="111">
        <f t="shared" si="1"/>
        <v>0</v>
      </c>
    </row>
    <row r="73" spans="1:11" ht="15">
      <c r="A73" s="99" t="s">
        <v>149</v>
      </c>
      <c r="B73" s="100"/>
      <c r="C73" s="97">
        <v>2552</v>
      </c>
      <c r="D73" s="112">
        <v>0</v>
      </c>
      <c r="E73" s="112">
        <v>0</v>
      </c>
      <c r="F73" s="112">
        <v>0</v>
      </c>
      <c r="G73" s="111">
        <f t="shared" si="0"/>
        <v>0</v>
      </c>
      <c r="H73" s="112">
        <v>0</v>
      </c>
      <c r="I73" s="112">
        <v>0</v>
      </c>
      <c r="J73" s="112">
        <v>0</v>
      </c>
      <c r="K73" s="111">
        <f t="shared" si="1"/>
        <v>0</v>
      </c>
    </row>
    <row r="74" spans="1:11" ht="15">
      <c r="A74" s="99" t="s">
        <v>150</v>
      </c>
      <c r="B74" s="100"/>
      <c r="C74" s="97">
        <v>2553</v>
      </c>
      <c r="D74" s="112">
        <v>0</v>
      </c>
      <c r="E74" s="112">
        <v>0</v>
      </c>
      <c r="F74" s="112">
        <v>0</v>
      </c>
      <c r="G74" s="111">
        <f t="shared" si="0"/>
        <v>0</v>
      </c>
      <c r="H74" s="112">
        <v>0</v>
      </c>
      <c r="I74" s="112">
        <v>0</v>
      </c>
      <c r="J74" s="112">
        <v>0</v>
      </c>
      <c r="K74" s="111">
        <f t="shared" si="1"/>
        <v>0</v>
      </c>
    </row>
    <row r="75" spans="1:11" ht="15">
      <c r="A75" s="99" t="s">
        <v>151</v>
      </c>
      <c r="B75" s="100"/>
      <c r="C75" s="97">
        <v>2554</v>
      </c>
      <c r="D75" s="112">
        <v>0</v>
      </c>
      <c r="E75" s="112">
        <v>0</v>
      </c>
      <c r="F75" s="112">
        <v>0</v>
      </c>
      <c r="G75" s="111">
        <f t="shared" si="0"/>
        <v>0</v>
      </c>
      <c r="H75" s="112">
        <v>44587</v>
      </c>
      <c r="I75" s="112">
        <v>54753.83</v>
      </c>
      <c r="J75" s="112">
        <v>51164.02</v>
      </c>
      <c r="K75" s="111">
        <f t="shared" si="1"/>
        <v>-3589.810000000005</v>
      </c>
    </row>
    <row r="76" spans="1:11" ht="15">
      <c r="A76" s="99" t="s">
        <v>100</v>
      </c>
      <c r="B76" s="100"/>
      <c r="C76" s="97">
        <v>2555</v>
      </c>
      <c r="D76" s="112">
        <v>464759</v>
      </c>
      <c r="E76" s="112">
        <v>668071</v>
      </c>
      <c r="F76" s="112">
        <v>619682.84</v>
      </c>
      <c r="G76" s="111">
        <f t="shared" si="0"/>
        <v>-48388.16000000003</v>
      </c>
      <c r="H76" s="112">
        <v>0</v>
      </c>
      <c r="I76" s="112">
        <v>0</v>
      </c>
      <c r="J76" s="112">
        <v>0</v>
      </c>
      <c r="K76" s="111">
        <f t="shared" si="1"/>
        <v>0</v>
      </c>
    </row>
    <row r="77" spans="1:11" ht="15">
      <c r="A77" s="95" t="s">
        <v>152</v>
      </c>
      <c r="B77" s="96"/>
      <c r="C77" s="93">
        <v>2560</v>
      </c>
      <c r="D77" s="111">
        <v>0</v>
      </c>
      <c r="E77" s="111">
        <v>0</v>
      </c>
      <c r="F77" s="111">
        <v>0</v>
      </c>
      <c r="G77" s="111">
        <f t="shared" si="0"/>
        <v>0</v>
      </c>
      <c r="H77" s="111">
        <v>0</v>
      </c>
      <c r="I77" s="111">
        <v>0</v>
      </c>
      <c r="J77" s="111">
        <v>0</v>
      </c>
      <c r="K77" s="111">
        <f t="shared" si="1"/>
        <v>0</v>
      </c>
    </row>
    <row r="78" spans="1:11" ht="15">
      <c r="A78" s="95" t="s">
        <v>153</v>
      </c>
      <c r="B78" s="96"/>
      <c r="C78" s="93">
        <v>2570</v>
      </c>
      <c r="D78" s="111">
        <v>0</v>
      </c>
      <c r="E78" s="111">
        <v>0</v>
      </c>
      <c r="F78" s="111">
        <v>0</v>
      </c>
      <c r="G78" s="111">
        <f t="shared" si="0"/>
        <v>0</v>
      </c>
      <c r="H78" s="111">
        <v>0</v>
      </c>
      <c r="I78" s="111">
        <v>0</v>
      </c>
      <c r="J78" s="111">
        <v>0</v>
      </c>
      <c r="K78" s="111">
        <f t="shared" si="1"/>
        <v>0</v>
      </c>
    </row>
    <row r="79" spans="1:11" ht="15">
      <c r="A79" s="95" t="s">
        <v>154</v>
      </c>
      <c r="B79" s="96"/>
      <c r="C79" s="93">
        <v>2580</v>
      </c>
      <c r="D79" s="111">
        <f>SUM(D80:D84)</f>
        <v>0</v>
      </c>
      <c r="E79" s="111">
        <f aca="true" t="shared" si="2" ref="E79:J79">SUM(E80:E84)</f>
        <v>0</v>
      </c>
      <c r="F79" s="111">
        <f t="shared" si="2"/>
        <v>0</v>
      </c>
      <c r="G79" s="111">
        <f t="shared" si="0"/>
        <v>0</v>
      </c>
      <c r="H79" s="111">
        <f t="shared" si="2"/>
        <v>0</v>
      </c>
      <c r="I79" s="111">
        <f t="shared" si="2"/>
        <v>0</v>
      </c>
      <c r="J79" s="111">
        <f t="shared" si="2"/>
        <v>0</v>
      </c>
      <c r="K79" s="111">
        <f t="shared" si="1"/>
        <v>0</v>
      </c>
    </row>
    <row r="80" spans="1:11" ht="15.75" customHeight="1">
      <c r="A80" s="99" t="s">
        <v>155</v>
      </c>
      <c r="B80" s="100"/>
      <c r="C80" s="97">
        <v>2581</v>
      </c>
      <c r="D80" s="112">
        <v>0</v>
      </c>
      <c r="E80" s="112">
        <v>0</v>
      </c>
      <c r="F80" s="112">
        <v>0</v>
      </c>
      <c r="G80" s="111">
        <f t="shared" si="0"/>
        <v>0</v>
      </c>
      <c r="H80" s="112">
        <v>0</v>
      </c>
      <c r="I80" s="112">
        <v>0</v>
      </c>
      <c r="J80" s="112">
        <v>0</v>
      </c>
      <c r="K80" s="111">
        <f t="shared" si="1"/>
        <v>0</v>
      </c>
    </row>
    <row r="81" spans="1:11" ht="15">
      <c r="A81" s="99" t="s">
        <v>156</v>
      </c>
      <c r="B81" s="100"/>
      <c r="C81" s="97">
        <v>2582</v>
      </c>
      <c r="D81" s="112">
        <v>0</v>
      </c>
      <c r="E81" s="112">
        <v>0</v>
      </c>
      <c r="F81" s="112">
        <v>0</v>
      </c>
      <c r="G81" s="111">
        <f t="shared" si="0"/>
        <v>0</v>
      </c>
      <c r="H81" s="112">
        <v>0</v>
      </c>
      <c r="I81" s="112">
        <v>0</v>
      </c>
      <c r="J81" s="112">
        <v>0</v>
      </c>
      <c r="K81" s="111">
        <f t="shared" si="1"/>
        <v>0</v>
      </c>
    </row>
    <row r="82" spans="1:11" ht="31.5" customHeight="1">
      <c r="A82" s="99" t="s">
        <v>157</v>
      </c>
      <c r="B82" s="100"/>
      <c r="C82" s="97">
        <v>2583</v>
      </c>
      <c r="D82" s="112">
        <v>0</v>
      </c>
      <c r="E82" s="112">
        <v>0</v>
      </c>
      <c r="F82" s="112">
        <v>0</v>
      </c>
      <c r="G82" s="111">
        <f t="shared" si="0"/>
        <v>0</v>
      </c>
      <c r="H82" s="112">
        <v>0</v>
      </c>
      <c r="I82" s="112">
        <v>0</v>
      </c>
      <c r="J82" s="112">
        <v>0</v>
      </c>
      <c r="K82" s="111">
        <f t="shared" si="1"/>
        <v>0</v>
      </c>
    </row>
    <row r="83" spans="1:11" ht="15.75" customHeight="1">
      <c r="A83" s="99" t="s">
        <v>158</v>
      </c>
      <c r="B83" s="100"/>
      <c r="C83" s="97">
        <v>2584</v>
      </c>
      <c r="D83" s="112">
        <v>0</v>
      </c>
      <c r="E83" s="112">
        <v>0</v>
      </c>
      <c r="F83" s="112">
        <v>0</v>
      </c>
      <c r="G83" s="111">
        <f t="shared" si="0"/>
        <v>0</v>
      </c>
      <c r="H83" s="112">
        <v>0</v>
      </c>
      <c r="I83" s="112">
        <v>0</v>
      </c>
      <c r="J83" s="112">
        <v>0</v>
      </c>
      <c r="K83" s="111">
        <f t="shared" si="1"/>
        <v>0</v>
      </c>
    </row>
    <row r="84" spans="1:11" ht="15">
      <c r="A84" s="99" t="s">
        <v>159</v>
      </c>
      <c r="B84" s="100"/>
      <c r="C84" s="97">
        <v>2585</v>
      </c>
      <c r="D84" s="112">
        <v>0</v>
      </c>
      <c r="E84" s="112">
        <v>0</v>
      </c>
      <c r="F84" s="112">
        <v>0</v>
      </c>
      <c r="G84" s="111">
        <f t="shared" si="0"/>
        <v>0</v>
      </c>
      <c r="H84" s="112">
        <v>0</v>
      </c>
      <c r="I84" s="112">
        <v>0</v>
      </c>
      <c r="J84" s="112">
        <v>0</v>
      </c>
      <c r="K84" s="111">
        <f t="shared" si="1"/>
        <v>0</v>
      </c>
    </row>
    <row r="85" spans="1:11" ht="15">
      <c r="A85" s="95" t="s">
        <v>160</v>
      </c>
      <c r="B85" s="96"/>
      <c r="C85" s="93">
        <v>2600</v>
      </c>
      <c r="D85" s="111">
        <f>D79+D78+D77+D71+D70</f>
        <v>464759</v>
      </c>
      <c r="E85" s="111">
        <f aca="true" t="shared" si="3" ref="E85:J85">E79+E78+E77+E71+E70</f>
        <v>668071</v>
      </c>
      <c r="F85" s="111">
        <f t="shared" si="3"/>
        <v>619682.84</v>
      </c>
      <c r="G85" s="111">
        <f t="shared" si="0"/>
        <v>-48388.16000000003</v>
      </c>
      <c r="H85" s="111">
        <f t="shared" si="3"/>
        <v>44587</v>
      </c>
      <c r="I85" s="111">
        <f t="shared" si="3"/>
        <v>54753.83</v>
      </c>
      <c r="J85" s="111">
        <f t="shared" si="3"/>
        <v>51164.02</v>
      </c>
      <c r="K85" s="111">
        <f t="shared" si="1"/>
        <v>-3589.810000000005</v>
      </c>
    </row>
    <row r="86" spans="1:11" ht="15">
      <c r="A86" s="95" t="s">
        <v>114</v>
      </c>
      <c r="B86" s="96"/>
      <c r="C86" s="93"/>
      <c r="D86" s="113"/>
      <c r="E86" s="113"/>
      <c r="F86" s="113"/>
      <c r="G86" s="113"/>
      <c r="H86" s="113"/>
      <c r="I86" s="113"/>
      <c r="J86" s="113"/>
      <c r="K86" s="113"/>
    </row>
    <row r="87" spans="1:11" ht="15.75" customHeight="1">
      <c r="A87" s="99" t="s">
        <v>161</v>
      </c>
      <c r="B87" s="100"/>
      <c r="C87" s="97">
        <v>2610</v>
      </c>
      <c r="D87" s="112">
        <v>308785</v>
      </c>
      <c r="E87" s="112">
        <v>499539</v>
      </c>
      <c r="F87" s="112">
        <v>492551.4</v>
      </c>
      <c r="G87" s="111">
        <f t="shared" si="0"/>
        <v>-6987.599999999977</v>
      </c>
      <c r="H87" s="112">
        <v>0</v>
      </c>
      <c r="I87" s="112">
        <v>0</v>
      </c>
      <c r="J87" s="112">
        <v>0</v>
      </c>
      <c r="K87" s="111">
        <f t="shared" si="1"/>
        <v>0</v>
      </c>
    </row>
    <row r="88" spans="1:11" ht="15">
      <c r="A88" s="99" t="s">
        <v>162</v>
      </c>
      <c r="B88" s="100"/>
      <c r="C88" s="97">
        <v>2620</v>
      </c>
      <c r="D88" s="112">
        <v>155974</v>
      </c>
      <c r="E88" s="112">
        <v>168532</v>
      </c>
      <c r="F88" s="112">
        <v>127131.44</v>
      </c>
      <c r="G88" s="111">
        <f t="shared" si="0"/>
        <v>-41400.56</v>
      </c>
      <c r="H88" s="112">
        <v>44587</v>
      </c>
      <c r="I88" s="112">
        <v>54754</v>
      </c>
      <c r="J88" s="112">
        <v>51164</v>
      </c>
      <c r="K88" s="111">
        <f t="shared" si="1"/>
        <v>-3590</v>
      </c>
    </row>
    <row r="89" spans="1:11" ht="15">
      <c r="A89" s="99" t="s">
        <v>163</v>
      </c>
      <c r="B89" s="100"/>
      <c r="C89" s="97">
        <v>2630</v>
      </c>
      <c r="D89" s="112">
        <v>0</v>
      </c>
      <c r="E89" s="112">
        <v>0</v>
      </c>
      <c r="F89" s="112">
        <v>0</v>
      </c>
      <c r="G89" s="111">
        <f t="shared" si="0"/>
        <v>0</v>
      </c>
      <c r="H89" s="112">
        <v>0</v>
      </c>
      <c r="I89" s="112">
        <v>0</v>
      </c>
      <c r="J89" s="112">
        <v>0</v>
      </c>
      <c r="K89" s="111">
        <f t="shared" si="1"/>
        <v>0</v>
      </c>
    </row>
    <row r="90" spans="1:11" ht="15">
      <c r="A90" s="99" t="s">
        <v>164</v>
      </c>
      <c r="B90" s="100"/>
      <c r="C90" s="97">
        <v>2640</v>
      </c>
      <c r="D90" s="112">
        <v>0</v>
      </c>
      <c r="E90" s="112">
        <v>0</v>
      </c>
      <c r="F90" s="112">
        <v>0</v>
      </c>
      <c r="G90" s="111">
        <f t="shared" si="0"/>
        <v>0</v>
      </c>
      <c r="H90" s="112">
        <v>0</v>
      </c>
      <c r="I90" s="112">
        <v>0</v>
      </c>
      <c r="J90" s="112">
        <v>0</v>
      </c>
      <c r="K90" s="111">
        <f t="shared" si="1"/>
        <v>0</v>
      </c>
    </row>
    <row r="91" spans="1:11" ht="15">
      <c r="A91" s="99" t="s">
        <v>165</v>
      </c>
      <c r="B91" s="100"/>
      <c r="C91" s="97">
        <v>2650</v>
      </c>
      <c r="D91" s="112">
        <v>0</v>
      </c>
      <c r="E91" s="112">
        <v>0</v>
      </c>
      <c r="F91" s="112">
        <v>0</v>
      </c>
      <c r="G91" s="111">
        <f t="shared" si="0"/>
        <v>0</v>
      </c>
      <c r="H91" s="112">
        <v>0</v>
      </c>
      <c r="I91" s="112">
        <v>0</v>
      </c>
      <c r="J91" s="112">
        <v>0</v>
      </c>
      <c r="K91" s="111">
        <f t="shared" si="1"/>
        <v>0</v>
      </c>
    </row>
    <row r="92" spans="1:11" ht="15">
      <c r="A92" s="99" t="s">
        <v>166</v>
      </c>
      <c r="B92" s="100"/>
      <c r="C92" s="97">
        <v>2660</v>
      </c>
      <c r="D92" s="112">
        <v>0</v>
      </c>
      <c r="E92" s="112">
        <v>0</v>
      </c>
      <c r="F92" s="112">
        <v>0</v>
      </c>
      <c r="G92" s="111">
        <f t="shared" si="0"/>
        <v>0</v>
      </c>
      <c r="H92" s="112">
        <v>0</v>
      </c>
      <c r="I92" s="112">
        <v>0</v>
      </c>
      <c r="J92" s="112">
        <v>0</v>
      </c>
      <c r="K92" s="111">
        <f t="shared" si="1"/>
        <v>0</v>
      </c>
    </row>
    <row r="93" spans="1:11" ht="15">
      <c r="A93" s="99" t="s">
        <v>167</v>
      </c>
      <c r="B93" s="100"/>
      <c r="C93" s="97">
        <v>2670</v>
      </c>
      <c r="D93" s="112">
        <v>0</v>
      </c>
      <c r="E93" s="112">
        <v>0</v>
      </c>
      <c r="F93" s="112">
        <v>0</v>
      </c>
      <c r="G93" s="111">
        <f t="shared" si="0"/>
        <v>0</v>
      </c>
      <c r="H93" s="112">
        <v>0</v>
      </c>
      <c r="I93" s="112">
        <v>0</v>
      </c>
      <c r="J93" s="112">
        <v>0</v>
      </c>
      <c r="K93" s="111">
        <f t="shared" si="1"/>
        <v>0</v>
      </c>
    </row>
    <row r="94" spans="1:11" ht="15">
      <c r="A94" s="99" t="s">
        <v>168</v>
      </c>
      <c r="B94" s="100"/>
      <c r="C94" s="97">
        <v>2680</v>
      </c>
      <c r="D94" s="112">
        <v>0</v>
      </c>
      <c r="E94" s="112">
        <v>0</v>
      </c>
      <c r="F94" s="112">
        <v>0</v>
      </c>
      <c r="G94" s="111">
        <f t="shared" si="0"/>
        <v>0</v>
      </c>
      <c r="H94" s="112">
        <v>0</v>
      </c>
      <c r="I94" s="112">
        <v>0</v>
      </c>
      <c r="J94" s="112">
        <v>0</v>
      </c>
      <c r="K94" s="111">
        <f t="shared" si="1"/>
        <v>0</v>
      </c>
    </row>
    <row r="95" spans="1:11" ht="15">
      <c r="A95" s="99" t="s">
        <v>169</v>
      </c>
      <c r="B95" s="100"/>
      <c r="C95" s="97">
        <v>2690</v>
      </c>
      <c r="D95" s="112">
        <v>0</v>
      </c>
      <c r="E95" s="112">
        <v>0</v>
      </c>
      <c r="F95" s="112">
        <v>0</v>
      </c>
      <c r="G95" s="111">
        <f t="shared" si="0"/>
        <v>0</v>
      </c>
      <c r="H95" s="112">
        <v>0</v>
      </c>
      <c r="I95" s="112">
        <v>0</v>
      </c>
      <c r="J95" s="112">
        <v>0</v>
      </c>
      <c r="K95" s="111">
        <f t="shared" si="1"/>
        <v>0</v>
      </c>
    </row>
    <row r="96" spans="1:11" ht="15">
      <c r="A96" s="99" t="s">
        <v>170</v>
      </c>
      <c r="B96" s="100"/>
      <c r="C96" s="97">
        <v>2700</v>
      </c>
      <c r="D96" s="112">
        <v>0</v>
      </c>
      <c r="E96" s="112">
        <v>0</v>
      </c>
      <c r="F96" s="112">
        <v>0</v>
      </c>
      <c r="G96" s="111">
        <f t="shared" si="0"/>
        <v>0</v>
      </c>
      <c r="H96" s="112">
        <v>0</v>
      </c>
      <c r="I96" s="112">
        <v>0</v>
      </c>
      <c r="J96" s="112">
        <v>0</v>
      </c>
      <c r="K96" s="111">
        <f t="shared" si="1"/>
        <v>0</v>
      </c>
    </row>
    <row r="97" spans="1:11" ht="15">
      <c r="A97" s="99" t="s">
        <v>171</v>
      </c>
      <c r="B97" s="100"/>
      <c r="C97" s="97">
        <v>2710</v>
      </c>
      <c r="D97" s="112">
        <v>0</v>
      </c>
      <c r="E97" s="112">
        <v>0</v>
      </c>
      <c r="F97" s="112">
        <v>0</v>
      </c>
      <c r="G97" s="111">
        <f t="shared" si="0"/>
        <v>0</v>
      </c>
      <c r="H97" s="112">
        <v>0</v>
      </c>
      <c r="I97" s="112">
        <v>0</v>
      </c>
      <c r="J97" s="112">
        <v>0</v>
      </c>
      <c r="K97" s="111">
        <f t="shared" si="1"/>
        <v>0</v>
      </c>
    </row>
    <row r="98" spans="1:11" ht="15">
      <c r="A98" s="95" t="s">
        <v>125</v>
      </c>
      <c r="B98" s="96"/>
      <c r="C98" s="93">
        <v>2780</v>
      </c>
      <c r="D98" s="111">
        <f>SUM(D87:D97)</f>
        <v>464759</v>
      </c>
      <c r="E98" s="111">
        <f aca="true" t="shared" si="4" ref="E98:J98">SUM(E87:E97)</f>
        <v>668071</v>
      </c>
      <c r="F98" s="111">
        <f t="shared" si="4"/>
        <v>619682.8400000001</v>
      </c>
      <c r="G98" s="111">
        <f t="shared" si="0"/>
        <v>-48388.159999999916</v>
      </c>
      <c r="H98" s="111">
        <f t="shared" si="4"/>
        <v>44587</v>
      </c>
      <c r="I98" s="111">
        <f t="shared" si="4"/>
        <v>54754</v>
      </c>
      <c r="J98" s="111">
        <f t="shared" si="4"/>
        <v>51164</v>
      </c>
      <c r="K98" s="111">
        <f t="shared" si="1"/>
        <v>-3590</v>
      </c>
    </row>
    <row r="99" spans="1:11" ht="15">
      <c r="A99" s="95" t="s">
        <v>126</v>
      </c>
      <c r="B99" s="96"/>
      <c r="C99" s="93">
        <v>2790</v>
      </c>
      <c r="D99" s="111">
        <f>D85-D98</f>
        <v>0</v>
      </c>
      <c r="E99" s="111">
        <f aca="true" t="shared" si="5" ref="E99:J99">E85-E98</f>
        <v>0</v>
      </c>
      <c r="F99" s="111">
        <f t="shared" si="5"/>
        <v>0</v>
      </c>
      <c r="G99" s="111">
        <f t="shared" si="0"/>
        <v>0</v>
      </c>
      <c r="H99" s="111">
        <f t="shared" si="5"/>
        <v>0</v>
      </c>
      <c r="I99" s="111">
        <f t="shared" si="5"/>
        <v>-0.16999999999825377</v>
      </c>
      <c r="J99" s="111">
        <f t="shared" si="5"/>
        <v>0.01999999999679858</v>
      </c>
      <c r="K99" s="111">
        <f t="shared" si="1"/>
        <v>0.18999999999505235</v>
      </c>
    </row>
    <row r="101" spans="1:11" ht="15">
      <c r="A101" s="114" t="s">
        <v>172</v>
      </c>
      <c r="B101" s="114"/>
      <c r="C101" s="114"/>
      <c r="D101" s="114"/>
      <c r="E101" s="114"/>
      <c r="F101" s="114"/>
      <c r="G101" s="114"/>
      <c r="H101" s="114"/>
      <c r="I101" s="114"/>
      <c r="J101" s="114"/>
      <c r="K101" s="114"/>
    </row>
    <row r="103" spans="1:11" ht="42.75">
      <c r="A103" s="91" t="s">
        <v>95</v>
      </c>
      <c r="B103" s="92"/>
      <c r="C103" s="93" t="s">
        <v>21</v>
      </c>
      <c r="D103" s="94" t="s">
        <v>96</v>
      </c>
      <c r="E103" s="94"/>
      <c r="F103" s="94"/>
      <c r="G103" s="94"/>
      <c r="H103" s="94" t="s">
        <v>173</v>
      </c>
      <c r="I103" s="94"/>
      <c r="J103" s="94"/>
      <c r="K103" s="94"/>
    </row>
    <row r="104" spans="1:11" ht="15">
      <c r="A104" s="91">
        <v>1</v>
      </c>
      <c r="B104" s="92"/>
      <c r="C104" s="93">
        <v>2</v>
      </c>
      <c r="D104" s="94">
        <v>3</v>
      </c>
      <c r="E104" s="94"/>
      <c r="F104" s="94"/>
      <c r="G104" s="94"/>
      <c r="H104" s="94">
        <v>4</v>
      </c>
      <c r="I104" s="94"/>
      <c r="J104" s="94"/>
      <c r="K104" s="94"/>
    </row>
    <row r="105" spans="1:11" ht="15">
      <c r="A105" s="99" t="s">
        <v>174</v>
      </c>
      <c r="B105" s="100"/>
      <c r="C105" s="97">
        <v>2820</v>
      </c>
      <c r="D105" s="98">
        <f>'[1]Ф.2.ЗВЕД'!I26+'[1]Ф.4.1.ЗВЕД'!O33+'[1]Ф.4.2.ЗВЕД'!L32+'[1]Ф.4.3.ЗВЕД'!L26</f>
        <v>406298.62</v>
      </c>
      <c r="E105" s="98"/>
      <c r="F105" s="98"/>
      <c r="G105" s="98"/>
      <c r="H105" s="98">
        <v>0</v>
      </c>
      <c r="I105" s="98"/>
      <c r="J105" s="98"/>
      <c r="K105" s="98"/>
    </row>
    <row r="106" spans="1:11" ht="15">
      <c r="A106" s="99" t="s">
        <v>175</v>
      </c>
      <c r="B106" s="100"/>
      <c r="C106" s="97">
        <v>2830</v>
      </c>
      <c r="D106" s="98">
        <f>'[1]Ф.2.ЗВЕД'!I29+'[1]Ф.4.1.ЗВЕД'!O36+'[1]Ф.4.2.ЗВЕД'!L35+'[1]Ф.4.3.ЗВЕД'!L29</f>
        <v>86252.78</v>
      </c>
      <c r="E106" s="98"/>
      <c r="F106" s="98"/>
      <c r="G106" s="98"/>
      <c r="H106" s="98">
        <v>0</v>
      </c>
      <c r="I106" s="98"/>
      <c r="J106" s="98"/>
      <c r="K106" s="98"/>
    </row>
    <row r="107" spans="1:11" ht="15">
      <c r="A107" s="99" t="s">
        <v>176</v>
      </c>
      <c r="B107" s="100"/>
      <c r="C107" s="97">
        <v>2840</v>
      </c>
      <c r="D107" s="98">
        <v>199191.15</v>
      </c>
      <c r="E107" s="98"/>
      <c r="F107" s="98"/>
      <c r="G107" s="98"/>
      <c r="H107" s="98">
        <v>0</v>
      </c>
      <c r="I107" s="98"/>
      <c r="J107" s="98"/>
      <c r="K107" s="98"/>
    </row>
    <row r="108" spans="1:11" ht="15">
      <c r="A108" s="99" t="s">
        <v>177</v>
      </c>
      <c r="B108" s="100"/>
      <c r="C108" s="97">
        <v>2850</v>
      </c>
      <c r="D108" s="115" t="s">
        <v>47</v>
      </c>
      <c r="E108" s="116"/>
      <c r="F108" s="116"/>
      <c r="G108" s="117"/>
      <c r="H108" s="98">
        <v>0</v>
      </c>
      <c r="I108" s="98"/>
      <c r="J108" s="98"/>
      <c r="K108" s="98"/>
    </row>
    <row r="109" spans="1:11" ht="15">
      <c r="A109" s="99" t="s">
        <v>178</v>
      </c>
      <c r="B109" s="100"/>
      <c r="C109" s="97">
        <v>2860</v>
      </c>
      <c r="D109" s="98">
        <v>4620</v>
      </c>
      <c r="E109" s="98"/>
      <c r="F109" s="98"/>
      <c r="G109" s="98"/>
      <c r="H109" s="98">
        <v>0</v>
      </c>
      <c r="I109" s="98"/>
      <c r="J109" s="98"/>
      <c r="K109" s="98"/>
    </row>
    <row r="110" spans="1:11" ht="15">
      <c r="A110" s="95" t="s">
        <v>179</v>
      </c>
      <c r="B110" s="96"/>
      <c r="C110" s="93">
        <v>2890</v>
      </c>
      <c r="D110" s="101">
        <f>SUM(D105:G109)</f>
        <v>696362.55</v>
      </c>
      <c r="E110" s="101"/>
      <c r="F110" s="101"/>
      <c r="G110" s="101"/>
      <c r="H110" s="101">
        <f>SUM(H105:K109)</f>
        <v>0</v>
      </c>
      <c r="I110" s="101"/>
      <c r="J110" s="101"/>
      <c r="K110" s="101"/>
    </row>
    <row r="112" spans="1:11" ht="15.75">
      <c r="A112" s="64" t="s">
        <v>85</v>
      </c>
      <c r="B112" s="55"/>
      <c r="C112" s="56"/>
      <c r="F112" s="118" t="str">
        <f>'[1]ЗАПОЛНИТЬ'!F26</f>
        <v>Гриневич М.Г.</v>
      </c>
      <c r="G112" s="118"/>
      <c r="H112" s="118"/>
      <c r="I112" s="118"/>
      <c r="J112" s="118"/>
      <c r="K112" s="118"/>
    </row>
    <row r="113" spans="1:11" ht="15.75">
      <c r="A113" s="64"/>
      <c r="B113" s="60" t="s">
        <v>86</v>
      </c>
      <c r="C113" s="61"/>
      <c r="F113" s="119" t="s">
        <v>87</v>
      </c>
      <c r="G113" s="119"/>
      <c r="H113" s="119"/>
      <c r="I113" s="119"/>
      <c r="J113" s="119"/>
      <c r="K113" s="119"/>
    </row>
    <row r="114" spans="1:2" ht="15.75">
      <c r="A114" s="64" t="s">
        <v>88</v>
      </c>
      <c r="B114" s="64"/>
    </row>
    <row r="115" spans="1:2" ht="15.75">
      <c r="A115" s="64" t="s">
        <v>89</v>
      </c>
      <c r="B115" s="64"/>
    </row>
    <row r="116" spans="1:11" ht="15.75">
      <c r="A116" s="64" t="s">
        <v>90</v>
      </c>
      <c r="B116" s="55"/>
      <c r="F116" s="118" t="str">
        <f>'[1]ЗАПОЛНИТЬ'!F28</f>
        <v>Шкляр О.Ю.</v>
      </c>
      <c r="G116" s="118"/>
      <c r="H116" s="118"/>
      <c r="I116" s="118"/>
      <c r="J116" s="118"/>
      <c r="K116" s="118"/>
    </row>
    <row r="117" spans="2:11" ht="15">
      <c r="B117" s="60" t="s">
        <v>86</v>
      </c>
      <c r="F117" s="119" t="s">
        <v>87</v>
      </c>
      <c r="G117" s="119"/>
      <c r="H117" s="119"/>
      <c r="I117" s="119"/>
      <c r="J117" s="119"/>
      <c r="K117" s="119"/>
    </row>
  </sheetData>
  <mergeCells count="221">
    <mergeCell ref="F113:K113"/>
    <mergeCell ref="F116:K116"/>
    <mergeCell ref="F117:K117"/>
    <mergeCell ref="A110:B110"/>
    <mergeCell ref="D110:G110"/>
    <mergeCell ref="H110:K110"/>
    <mergeCell ref="F112:K112"/>
    <mergeCell ref="A108:B108"/>
    <mergeCell ref="D108:G108"/>
    <mergeCell ref="H108:K108"/>
    <mergeCell ref="A109:B109"/>
    <mergeCell ref="D109:G109"/>
    <mergeCell ref="H109:K109"/>
    <mergeCell ref="A106:B106"/>
    <mergeCell ref="D106:G106"/>
    <mergeCell ref="H106:K106"/>
    <mergeCell ref="A107:B107"/>
    <mergeCell ref="D107:G107"/>
    <mergeCell ref="H107:K107"/>
    <mergeCell ref="A104:B104"/>
    <mergeCell ref="D104:G104"/>
    <mergeCell ref="H104:K104"/>
    <mergeCell ref="A105:B105"/>
    <mergeCell ref="D105:G105"/>
    <mergeCell ref="H105:K105"/>
    <mergeCell ref="A101:K101"/>
    <mergeCell ref="A103:B103"/>
    <mergeCell ref="D103:G103"/>
    <mergeCell ref="H103:K103"/>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72:B72"/>
    <mergeCell ref="A73:B73"/>
    <mergeCell ref="A74:B74"/>
    <mergeCell ref="A75:B75"/>
    <mergeCell ref="A68:B68"/>
    <mergeCell ref="A69:B69"/>
    <mergeCell ref="A70:B70"/>
    <mergeCell ref="A71:B71"/>
    <mergeCell ref="A66:B67"/>
    <mergeCell ref="C66:C67"/>
    <mergeCell ref="D66:G66"/>
    <mergeCell ref="H66:K66"/>
    <mergeCell ref="A62:B62"/>
    <mergeCell ref="D62:G62"/>
    <mergeCell ref="H62:K62"/>
    <mergeCell ref="A64:K64"/>
    <mergeCell ref="A60:B60"/>
    <mergeCell ref="D60:G60"/>
    <mergeCell ref="H60:K60"/>
    <mergeCell ref="A61:B61"/>
    <mergeCell ref="D61:G61"/>
    <mergeCell ref="H61:K61"/>
    <mergeCell ref="A58:B58"/>
    <mergeCell ref="D58:G58"/>
    <mergeCell ref="H58:K58"/>
    <mergeCell ref="A59:B59"/>
    <mergeCell ref="D59:G59"/>
    <mergeCell ref="H59:K59"/>
    <mergeCell ref="A56:B56"/>
    <mergeCell ref="D56:G56"/>
    <mergeCell ref="H56:K56"/>
    <mergeCell ref="A57:B57"/>
    <mergeCell ref="D57:G57"/>
    <mergeCell ref="H57:K57"/>
    <mergeCell ref="A54:B54"/>
    <mergeCell ref="D54:G54"/>
    <mergeCell ref="H54:K54"/>
    <mergeCell ref="A55:B55"/>
    <mergeCell ref="D55:G55"/>
    <mergeCell ref="H55:K55"/>
    <mergeCell ref="A52:B52"/>
    <mergeCell ref="D52:G52"/>
    <mergeCell ref="H52:K52"/>
    <mergeCell ref="A53:B53"/>
    <mergeCell ref="D53:G53"/>
    <mergeCell ref="H53:K53"/>
    <mergeCell ref="A49:K49"/>
    <mergeCell ref="A51:B51"/>
    <mergeCell ref="D51:G51"/>
    <mergeCell ref="H51:K51"/>
    <mergeCell ref="A45:B45"/>
    <mergeCell ref="D45:G45"/>
    <mergeCell ref="H45:K45"/>
    <mergeCell ref="A46:B46"/>
    <mergeCell ref="D46:G46"/>
    <mergeCell ref="H46:K46"/>
    <mergeCell ref="A43:B43"/>
    <mergeCell ref="D43:G43"/>
    <mergeCell ref="H43:K43"/>
    <mergeCell ref="A44:B44"/>
    <mergeCell ref="D44:G44"/>
    <mergeCell ref="H44:K44"/>
    <mergeCell ref="A41:B41"/>
    <mergeCell ref="D41:G41"/>
    <mergeCell ref="H41:K41"/>
    <mergeCell ref="A42:B42"/>
    <mergeCell ref="D42:G42"/>
    <mergeCell ref="H42:K42"/>
    <mergeCell ref="A39:B39"/>
    <mergeCell ref="D39:G39"/>
    <mergeCell ref="H39:K39"/>
    <mergeCell ref="A40:B40"/>
    <mergeCell ref="D40:G40"/>
    <mergeCell ref="H40:K40"/>
    <mergeCell ref="A37:B37"/>
    <mergeCell ref="D37:G37"/>
    <mergeCell ref="H37:K37"/>
    <mergeCell ref="A38:B38"/>
    <mergeCell ref="D38:G38"/>
    <mergeCell ref="H38:K38"/>
    <mergeCell ref="A35:B35"/>
    <mergeCell ref="D35:G35"/>
    <mergeCell ref="H35:K35"/>
    <mergeCell ref="A36:B36"/>
    <mergeCell ref="D36:G36"/>
    <mergeCell ref="H36:K36"/>
    <mergeCell ref="A33:B33"/>
    <mergeCell ref="D33:G33"/>
    <mergeCell ref="H33:K33"/>
    <mergeCell ref="A34:B34"/>
    <mergeCell ref="D34:G34"/>
    <mergeCell ref="H34:K34"/>
    <mergeCell ref="A31:B31"/>
    <mergeCell ref="D31:G31"/>
    <mergeCell ref="H31:K31"/>
    <mergeCell ref="A32:B32"/>
    <mergeCell ref="D32:G32"/>
    <mergeCell ref="H32:K32"/>
    <mergeCell ref="A29:B29"/>
    <mergeCell ref="D29:G29"/>
    <mergeCell ref="H29:K29"/>
    <mergeCell ref="A30:B30"/>
    <mergeCell ref="D30:G30"/>
    <mergeCell ref="H30:K30"/>
    <mergeCell ref="A27:B27"/>
    <mergeCell ref="D27:G27"/>
    <mergeCell ref="H27:K27"/>
    <mergeCell ref="A28:B28"/>
    <mergeCell ref="D28:G28"/>
    <mergeCell ref="H28:K28"/>
    <mergeCell ref="A25:B25"/>
    <mergeCell ref="D25:G25"/>
    <mergeCell ref="H25:K25"/>
    <mergeCell ref="A26:B26"/>
    <mergeCell ref="D26:G26"/>
    <mergeCell ref="H26:K26"/>
    <mergeCell ref="A23:B23"/>
    <mergeCell ref="D23:G23"/>
    <mergeCell ref="H23:K23"/>
    <mergeCell ref="A24:B24"/>
    <mergeCell ref="D24:G24"/>
    <mergeCell ref="H24:K24"/>
    <mergeCell ref="A21:B21"/>
    <mergeCell ref="D21:G21"/>
    <mergeCell ref="H21:K21"/>
    <mergeCell ref="A22:B22"/>
    <mergeCell ref="D22:G22"/>
    <mergeCell ref="H22:K22"/>
    <mergeCell ref="A19:B19"/>
    <mergeCell ref="D19:G19"/>
    <mergeCell ref="H19:K19"/>
    <mergeCell ref="A20:B20"/>
    <mergeCell ref="D20:G20"/>
    <mergeCell ref="H20:K20"/>
    <mergeCell ref="A17:B17"/>
    <mergeCell ref="D17:G17"/>
    <mergeCell ref="H17:K17"/>
    <mergeCell ref="A18:B18"/>
    <mergeCell ref="D18:G18"/>
    <mergeCell ref="H18:K18"/>
    <mergeCell ref="A15:B15"/>
    <mergeCell ref="D15:G15"/>
    <mergeCell ref="H15:K15"/>
    <mergeCell ref="A16:B16"/>
    <mergeCell ref="D16:G16"/>
    <mergeCell ref="H16:K16"/>
    <mergeCell ref="E9:G9"/>
    <mergeCell ref="A11:K11"/>
    <mergeCell ref="A12:K12"/>
    <mergeCell ref="A13:K13"/>
    <mergeCell ref="B7:F7"/>
    <mergeCell ref="G7:H7"/>
    <mergeCell ref="I7:K7"/>
    <mergeCell ref="B8:F8"/>
    <mergeCell ref="G8:H8"/>
    <mergeCell ref="I8:K8"/>
    <mergeCell ref="B5:F5"/>
    <mergeCell ref="G5:H5"/>
    <mergeCell ref="I5:K5"/>
    <mergeCell ref="B6:F6"/>
    <mergeCell ref="G6:H6"/>
    <mergeCell ref="I6:K6"/>
    <mergeCell ref="G1:K1"/>
    <mergeCell ref="I2:K2"/>
    <mergeCell ref="C3:G3"/>
    <mergeCell ref="B4:F4"/>
    <mergeCell ref="G4:H4"/>
    <mergeCell ref="I4:K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107"/>
  <sheetViews>
    <sheetView workbookViewId="0" topLeftCell="A1">
      <selection activeCell="D47" sqref="D47"/>
    </sheetView>
  </sheetViews>
  <sheetFormatPr defaultColWidth="9.140625" defaultRowHeight="12.75"/>
  <cols>
    <col min="1" max="1" width="66.00390625" style="187" customWidth="1"/>
    <col min="2" max="2" width="5.00390625" style="187" customWidth="1"/>
    <col min="3" max="3" width="4.421875" style="187" customWidth="1"/>
    <col min="4" max="4" width="11.57421875" style="187" customWidth="1"/>
    <col min="5" max="5" width="11.8515625" style="187" customWidth="1"/>
    <col min="6" max="6" width="9.8515625" style="187" customWidth="1"/>
    <col min="7" max="7" width="12.57421875" style="187" customWidth="1"/>
    <col min="8" max="8" width="11.57421875" style="187" customWidth="1"/>
    <col min="9" max="9" width="12.28125" style="187" customWidth="1"/>
    <col min="10" max="10" width="12.421875" style="187" customWidth="1"/>
    <col min="11" max="13" width="9.140625" style="187" customWidth="1"/>
    <col min="14" max="14" width="10.140625" style="187" customWidth="1"/>
    <col min="15" max="16384" width="9.140625" style="187" customWidth="1"/>
  </cols>
  <sheetData>
    <row r="1" spans="7:11" s="120" customFormat="1" ht="15" customHeight="1">
      <c r="G1" s="121" t="s">
        <v>180</v>
      </c>
      <c r="H1" s="121"/>
      <c r="I1" s="121"/>
      <c r="J1" s="121"/>
      <c r="K1" s="122"/>
    </row>
    <row r="2" spans="7:11" s="120" customFormat="1" ht="36.75" customHeight="1">
      <c r="G2" s="121"/>
      <c r="H2" s="121"/>
      <c r="I2" s="121"/>
      <c r="J2" s="121"/>
      <c r="K2" s="122"/>
    </row>
    <row r="3" spans="7:11" s="120" customFormat="1" ht="0.75" customHeight="1">
      <c r="G3" s="121"/>
      <c r="H3" s="121"/>
      <c r="I3" s="121"/>
      <c r="J3" s="121"/>
      <c r="K3" s="122"/>
    </row>
    <row r="4" spans="1:14" s="120" customFormat="1" ht="15">
      <c r="A4" s="123" t="s">
        <v>181</v>
      </c>
      <c r="B4" s="123"/>
      <c r="C4" s="123"/>
      <c r="D4" s="123"/>
      <c r="E4" s="123"/>
      <c r="F4" s="123"/>
      <c r="G4" s="123"/>
      <c r="H4" s="123"/>
      <c r="I4" s="123"/>
      <c r="J4" s="123"/>
      <c r="K4" s="124"/>
      <c r="L4" s="124"/>
      <c r="M4" s="124"/>
      <c r="N4" s="124"/>
    </row>
    <row r="5" spans="1:14" s="120" customFormat="1" ht="15">
      <c r="A5" s="125" t="str">
        <f>IF('[1]ЗАПОЛНИТЬ'!$F$7=1,CONCATENATE('[1]шапки'!A2),CONCATENATE('[1]шапки'!A2,'[1]шапки'!C2))</f>
        <v>про надходження та використання коштів загального фонду (форма      №2д,</v>
      </c>
      <c r="B5" s="125"/>
      <c r="C5" s="125"/>
      <c r="D5" s="125"/>
      <c r="E5" s="125"/>
      <c r="F5" s="125"/>
      <c r="G5" s="126" t="str">
        <f>IF('[1]ЗАПОЛНИТЬ'!$F$7=1,'[1]шапки'!C2,'[1]шапки'!D2)</f>
        <v>      №2м)</v>
      </c>
      <c r="H5" s="124">
        <f>IF('[1]ЗАПОЛНИТЬ'!$F$7=1,'[1]шапки'!D2,"")</f>
      </c>
      <c r="I5" s="124"/>
      <c r="J5" s="124"/>
      <c r="K5" s="124"/>
      <c r="L5" s="124"/>
      <c r="M5" s="124"/>
      <c r="N5" s="124"/>
    </row>
    <row r="6" spans="1:10" s="120" customFormat="1" ht="15">
      <c r="A6" s="123" t="str">
        <f>CONCATENATE("за ",'[1]ЗАПОЛНИТЬ'!$B$17," ",'[1]ЗАПОЛНИТЬ'!$C$17)</f>
        <v>за І квартал 2017 р.</v>
      </c>
      <c r="B6" s="123"/>
      <c r="C6" s="123"/>
      <c r="D6" s="123"/>
      <c r="E6" s="123"/>
      <c r="F6" s="123"/>
      <c r="G6" s="123"/>
      <c r="H6" s="123"/>
      <c r="I6" s="123"/>
      <c r="J6" s="123"/>
    </row>
    <row r="7" s="127" customFormat="1" ht="9" customHeight="1">
      <c r="J7" s="128" t="s">
        <v>182</v>
      </c>
    </row>
    <row r="8" s="127" customFormat="1" ht="6.75" customHeight="1" hidden="1">
      <c r="J8" s="129"/>
    </row>
    <row r="9" spans="1:12" s="127" customFormat="1" ht="22.5" customHeight="1">
      <c r="A9" s="130" t="s">
        <v>5</v>
      </c>
      <c r="B9" s="131" t="str">
        <f>'[1]ЗАПОЛНИТЬ'!B3</f>
        <v>Дошкільний навчальний заклад (ясла-садок) №4 "Сонечко" комунальної власності Сарненської міської ради</v>
      </c>
      <c r="C9" s="131"/>
      <c r="D9" s="131"/>
      <c r="E9" s="131"/>
      <c r="F9" s="131"/>
      <c r="G9" s="131"/>
      <c r="H9" s="131"/>
      <c r="I9" s="132" t="s">
        <v>6</v>
      </c>
      <c r="J9" s="133" t="str">
        <f>'[1]ЗАПОЛНИТЬ'!B13</f>
        <v>37261345</v>
      </c>
      <c r="K9" s="134"/>
      <c r="L9" s="135"/>
    </row>
    <row r="10" spans="1:12" s="127" customFormat="1" ht="11.25" customHeight="1">
      <c r="A10" s="136" t="s">
        <v>7</v>
      </c>
      <c r="B10" s="137">
        <f>'[1]ЗАПОЛНИТЬ'!B5</f>
        <v>16</v>
      </c>
      <c r="C10" s="137"/>
      <c r="D10" s="137"/>
      <c r="E10" s="137"/>
      <c r="F10" s="137"/>
      <c r="G10" s="137"/>
      <c r="H10" s="137"/>
      <c r="I10" s="127" t="s">
        <v>8</v>
      </c>
      <c r="J10" s="138">
        <f>'[1]ЗАПОЛНИТЬ'!B14</f>
        <v>5625410100</v>
      </c>
      <c r="K10" s="134"/>
      <c r="L10" s="136"/>
    </row>
    <row r="11" spans="1:12" s="127" customFormat="1" ht="11.25" customHeight="1">
      <c r="A11" s="139" t="s">
        <v>9</v>
      </c>
      <c r="B11" s="140" t="str">
        <f>'[1]ЗАПОЛНИТЬ'!D15</f>
        <v>Комунальна організація (установа, заклад)</v>
      </c>
      <c r="C11" s="140"/>
      <c r="D11" s="140"/>
      <c r="E11" s="140"/>
      <c r="F11" s="140"/>
      <c r="G11" s="140"/>
      <c r="H11" s="140"/>
      <c r="I11" s="127" t="s">
        <v>10</v>
      </c>
      <c r="J11" s="138">
        <f>'[1]ЗАПОЛНИТЬ'!B15</f>
        <v>430</v>
      </c>
      <c r="K11" s="134"/>
      <c r="L11" s="136"/>
    </row>
    <row r="12" spans="1:12" s="127" customFormat="1" ht="12">
      <c r="A12" s="141" t="s">
        <v>183</v>
      </c>
      <c r="B12" s="141"/>
      <c r="C12" s="141"/>
      <c r="D12" s="142" t="str">
        <f>'[1]ЗАПОЛНИТЬ'!H9</f>
        <v>-</v>
      </c>
      <c r="E12" s="143" t="str">
        <f>IF(D12&gt;0,VLOOKUP(D12,'[1]ДовидникКВК(ГОС)'!A:B,2,FALSE),"")</f>
        <v>-</v>
      </c>
      <c r="F12" s="143"/>
      <c r="G12" s="143"/>
      <c r="H12" s="143"/>
      <c r="K12" s="144"/>
      <c r="L12" s="135"/>
    </row>
    <row r="13" spans="1:12" s="127" customFormat="1" ht="15.75">
      <c r="A13" s="141" t="s">
        <v>184</v>
      </c>
      <c r="B13" s="141"/>
      <c r="C13" s="141"/>
      <c r="D13" s="145"/>
      <c r="E13" s="146"/>
      <c r="F13" s="146"/>
      <c r="G13" s="146"/>
      <c r="H13" s="146"/>
      <c r="I13" s="146"/>
      <c r="J13" s="146"/>
      <c r="K13" s="134"/>
      <c r="L13" s="135"/>
    </row>
    <row r="14" spans="1:12" s="127" customFormat="1" ht="11.25">
      <c r="A14" s="141" t="s">
        <v>185</v>
      </c>
      <c r="B14" s="141"/>
      <c r="C14" s="141"/>
      <c r="D14" s="147" t="str">
        <f>'[1]ЗАПОЛНИТЬ'!H10</f>
        <v>01</v>
      </c>
      <c r="E14" s="143" t="str">
        <f>'[1]ЗАПОЛНИТЬ'!I10</f>
        <v>Дошкільні заклади освіти</v>
      </c>
      <c r="F14" s="143"/>
      <c r="G14" s="143"/>
      <c r="H14" s="143"/>
      <c r="I14" s="143"/>
      <c r="J14" s="143"/>
      <c r="K14" s="134"/>
      <c r="L14" s="135"/>
    </row>
    <row r="15" spans="1:12" s="127" customFormat="1" ht="33.75" customHeight="1">
      <c r="A15" s="141" t="s">
        <v>186</v>
      </c>
      <c r="B15" s="141"/>
      <c r="C15" s="141"/>
      <c r="D15" s="142"/>
      <c r="E15" s="148"/>
      <c r="F15" s="148"/>
      <c r="G15" s="148"/>
      <c r="H15" s="148"/>
      <c r="I15" s="148"/>
      <c r="J15" s="148"/>
      <c r="K15" s="134"/>
      <c r="L15" s="135"/>
    </row>
    <row r="16" s="127" customFormat="1" ht="11.25">
      <c r="A16" s="149" t="s">
        <v>187</v>
      </c>
    </row>
    <row r="17" s="127" customFormat="1" ht="11.25">
      <c r="A17" s="149" t="s">
        <v>188</v>
      </c>
    </row>
    <row r="18" spans="1:12" s="127" customFormat="1" ht="3" customHeight="1">
      <c r="A18" s="150"/>
      <c r="B18" s="150"/>
      <c r="C18" s="150"/>
      <c r="D18" s="150"/>
      <c r="E18" s="150"/>
      <c r="F18" s="150"/>
      <c r="G18" s="150"/>
      <c r="H18" s="150"/>
      <c r="I18" s="150"/>
      <c r="J18" s="150"/>
      <c r="K18" s="150"/>
      <c r="L18" s="150"/>
    </row>
    <row r="19" spans="1:10" s="127" customFormat="1" ht="11.25" customHeight="1">
      <c r="A19" s="151" t="s">
        <v>189</v>
      </c>
      <c r="B19" s="152" t="s">
        <v>190</v>
      </c>
      <c r="C19" s="151" t="s">
        <v>21</v>
      </c>
      <c r="D19" s="152" t="s">
        <v>191</v>
      </c>
      <c r="E19" s="152" t="s">
        <v>192</v>
      </c>
      <c r="F19" s="153" t="s">
        <v>193</v>
      </c>
      <c r="G19" s="153" t="s">
        <v>194</v>
      </c>
      <c r="H19" s="153" t="s">
        <v>195</v>
      </c>
      <c r="I19" s="153" t="s">
        <v>196</v>
      </c>
      <c r="J19" s="152" t="s">
        <v>197</v>
      </c>
    </row>
    <row r="20" spans="1:10" s="127" customFormat="1" ht="11.25">
      <c r="A20" s="151"/>
      <c r="B20" s="152"/>
      <c r="C20" s="151"/>
      <c r="D20" s="152"/>
      <c r="E20" s="152"/>
      <c r="F20" s="153"/>
      <c r="G20" s="153"/>
      <c r="H20" s="153"/>
      <c r="I20" s="153"/>
      <c r="J20" s="152"/>
    </row>
    <row r="21" spans="1:10" s="127" customFormat="1" ht="11.25">
      <c r="A21" s="151"/>
      <c r="B21" s="152"/>
      <c r="C21" s="151"/>
      <c r="D21" s="152"/>
      <c r="E21" s="152"/>
      <c r="F21" s="153"/>
      <c r="G21" s="153"/>
      <c r="H21" s="153"/>
      <c r="I21" s="153"/>
      <c r="J21" s="152"/>
    </row>
    <row r="22" spans="1:10" s="127" customFormat="1" ht="11.25">
      <c r="A22" s="154">
        <v>1</v>
      </c>
      <c r="B22" s="154">
        <v>2</v>
      </c>
      <c r="C22" s="154">
        <v>3</v>
      </c>
      <c r="D22" s="154">
        <v>4</v>
      </c>
      <c r="E22" s="154">
        <v>5</v>
      </c>
      <c r="F22" s="154">
        <v>6</v>
      </c>
      <c r="G22" s="154">
        <v>7</v>
      </c>
      <c r="H22" s="154">
        <v>8</v>
      </c>
      <c r="I22" s="154">
        <v>9</v>
      </c>
      <c r="J22" s="154">
        <v>10</v>
      </c>
    </row>
    <row r="23" spans="1:10" s="127" customFormat="1" ht="11.25">
      <c r="A23" s="155" t="s">
        <v>198</v>
      </c>
      <c r="B23" s="155" t="s">
        <v>199</v>
      </c>
      <c r="C23" s="156" t="s">
        <v>200</v>
      </c>
      <c r="D23" s="157">
        <f>SUM('[1]Ф.2.1:Ф.2.50'!D23)</f>
        <v>2121294</v>
      </c>
      <c r="E23" s="157">
        <f>SUM('[1]Ф.2.1:Ф.2.50'!E23)</f>
        <v>668071</v>
      </c>
      <c r="F23" s="157">
        <f>SUM('[1]Ф.2.1:Ф.2.50'!F23)</f>
        <v>0</v>
      </c>
      <c r="G23" s="157">
        <f>SUM('[1]Ф.2.1:Ф.2.50'!G23)</f>
        <v>619682.84</v>
      </c>
      <c r="H23" s="157">
        <f>SUM('[1]Ф.2.1:Ф.2.50'!H23)</f>
        <v>619682.84</v>
      </c>
      <c r="I23" s="157">
        <f>SUM('[1]Ф.2.1:Ф.2.50'!I23)</f>
        <v>644268.75</v>
      </c>
      <c r="J23" s="157">
        <f>SUM('[1]Ф.2.1:Ф.2.50'!J23)</f>
        <v>0</v>
      </c>
    </row>
    <row r="24" spans="1:10" s="127" customFormat="1" ht="21.75">
      <c r="A24" s="158" t="s">
        <v>201</v>
      </c>
      <c r="B24" s="155">
        <v>2000</v>
      </c>
      <c r="C24" s="156" t="s">
        <v>202</v>
      </c>
      <c r="D24" s="157">
        <f>SUM('[1]Ф.2.1:Ф.2.50'!D24)</f>
        <v>2121294</v>
      </c>
      <c r="E24" s="157">
        <f>SUM('[1]Ф.2.1:Ф.2.50'!E24)</f>
        <v>0</v>
      </c>
      <c r="F24" s="157">
        <f>SUM('[1]Ф.2.1:Ф.2.50'!F24)</f>
        <v>0</v>
      </c>
      <c r="G24" s="157">
        <f>SUM('[1]Ф.2.1:Ф.2.50'!G24)</f>
        <v>619682.84</v>
      </c>
      <c r="H24" s="157">
        <f>SUM('[1]Ф.2.1:Ф.2.50'!H24)</f>
        <v>619682.84</v>
      </c>
      <c r="I24" s="157">
        <f>SUM('[1]Ф.2.1:Ф.2.50'!I24)</f>
        <v>644268.75</v>
      </c>
      <c r="J24" s="157">
        <f>SUM('[1]Ф.2.1:Ф.2.50'!J24)</f>
        <v>0</v>
      </c>
    </row>
    <row r="25" spans="1:10" s="127" customFormat="1" ht="11.25">
      <c r="A25" s="159" t="s">
        <v>161</v>
      </c>
      <c r="B25" s="155">
        <v>2100</v>
      </c>
      <c r="C25" s="156" t="s">
        <v>203</v>
      </c>
      <c r="D25" s="157">
        <f>SUM('[1]Ф.2.1:Ф.2.50'!D25)</f>
        <v>1615443</v>
      </c>
      <c r="E25" s="157">
        <f>SUM('[1]Ф.2.1:Ф.2.50'!E25)</f>
        <v>0</v>
      </c>
      <c r="F25" s="157">
        <f>SUM('[1]Ф.2.1:Ф.2.50'!F25)</f>
        <v>0</v>
      </c>
      <c r="G25" s="157">
        <f>SUM('[1]Ф.2.1:Ф.2.50'!G25)</f>
        <v>492551.4</v>
      </c>
      <c r="H25" s="157">
        <f>SUM('[1]Ф.2.1:Ф.2.50'!H25)</f>
        <v>492551.4</v>
      </c>
      <c r="I25" s="157">
        <f>SUM('[1]Ф.2.1:Ф.2.50'!I25)</f>
        <v>492551.4</v>
      </c>
      <c r="J25" s="157">
        <f>SUM('[1]Ф.2.1:Ф.2.50'!J25)</f>
        <v>0</v>
      </c>
    </row>
    <row r="26" spans="1:10" s="127" customFormat="1" ht="11.25">
      <c r="A26" s="160" t="s">
        <v>204</v>
      </c>
      <c r="B26" s="161">
        <v>2110</v>
      </c>
      <c r="C26" s="162" t="s">
        <v>205</v>
      </c>
      <c r="D26" s="157">
        <f>SUM('[1]Ф.2.1:Ф.2.50'!D26)</f>
        <v>1334116</v>
      </c>
      <c r="E26" s="157">
        <f>SUM('[1]Ф.2.1:Ф.2.50'!E26)</f>
        <v>412602</v>
      </c>
      <c r="F26" s="157">
        <f>SUM('[1]Ф.2.1:Ф.2.50'!F26)</f>
        <v>0</v>
      </c>
      <c r="G26" s="157">
        <f>SUM('[1]Ф.2.1:Ф.2.50'!G26)</f>
        <v>406298.62</v>
      </c>
      <c r="H26" s="157">
        <f>SUM('[1]Ф.2.1:Ф.2.50'!H26)</f>
        <v>406298.62</v>
      </c>
      <c r="I26" s="157">
        <f>SUM('[1]Ф.2.1:Ф.2.50'!I26)</f>
        <v>406298.62</v>
      </c>
      <c r="J26" s="157">
        <f>SUM('[1]Ф.2.1:Ф.2.50'!J26)</f>
        <v>0</v>
      </c>
    </row>
    <row r="27" spans="1:10" s="127" customFormat="1" ht="11.25">
      <c r="A27" s="163" t="s">
        <v>206</v>
      </c>
      <c r="B27" s="158">
        <v>2111</v>
      </c>
      <c r="C27" s="164" t="s">
        <v>207</v>
      </c>
      <c r="D27" s="157">
        <f>SUM('[1]Ф.2.1:Ф.2.50'!D27)</f>
        <v>1334116</v>
      </c>
      <c r="E27" s="157">
        <f>SUM('[1]Ф.2.1:Ф.2.50'!E27)</f>
        <v>0</v>
      </c>
      <c r="F27" s="157">
        <f>SUM('[1]Ф.2.1:Ф.2.50'!F27)</f>
        <v>0</v>
      </c>
      <c r="G27" s="157">
        <f>SUM('[1]Ф.2.1:Ф.2.50'!G27)</f>
        <v>406298.62</v>
      </c>
      <c r="H27" s="157">
        <f>SUM('[1]Ф.2.1:Ф.2.50'!H27)</f>
        <v>406298.62</v>
      </c>
      <c r="I27" s="157">
        <f>SUM('[1]Ф.2.1:Ф.2.50'!I27)</f>
        <v>406298.62</v>
      </c>
      <c r="J27" s="157">
        <f>SUM('[1]Ф.2.1:Ф.2.50'!J27)</f>
        <v>0</v>
      </c>
    </row>
    <row r="28" spans="1:10" s="127" customFormat="1" ht="11.25">
      <c r="A28" s="163" t="s">
        <v>208</v>
      </c>
      <c r="B28" s="158">
        <v>2112</v>
      </c>
      <c r="C28" s="164" t="s">
        <v>209</v>
      </c>
      <c r="D28" s="157">
        <f>SUM('[1]Ф.2.1:Ф.2.50'!D28)</f>
        <v>0</v>
      </c>
      <c r="E28" s="157">
        <f>SUM('[1]Ф.2.1:Ф.2.50'!E28)</f>
        <v>0</v>
      </c>
      <c r="F28" s="157">
        <f>SUM('[1]Ф.2.1:Ф.2.50'!F28)</f>
        <v>0</v>
      </c>
      <c r="G28" s="157">
        <f>SUM('[1]Ф.2.1:Ф.2.50'!G28)</f>
        <v>0</v>
      </c>
      <c r="H28" s="157">
        <f>SUM('[1]Ф.2.1:Ф.2.50'!H28)</f>
        <v>0</v>
      </c>
      <c r="I28" s="157">
        <f>SUM('[1]Ф.2.1:Ф.2.50'!I28)</f>
        <v>0</v>
      </c>
      <c r="J28" s="157">
        <f>SUM('[1]Ф.2.1:Ф.2.50'!J28)</f>
        <v>0</v>
      </c>
    </row>
    <row r="29" spans="1:10" s="127" customFormat="1" ht="11.25">
      <c r="A29" s="165" t="s">
        <v>210</v>
      </c>
      <c r="B29" s="161">
        <v>2120</v>
      </c>
      <c r="C29" s="162" t="s">
        <v>211</v>
      </c>
      <c r="D29" s="157">
        <f>SUM('[1]Ф.2.1:Ф.2.50'!D29)</f>
        <v>281327</v>
      </c>
      <c r="E29" s="157">
        <f>SUM('[1]Ф.2.1:Ф.2.50'!E29)</f>
        <v>86937</v>
      </c>
      <c r="F29" s="157">
        <f>SUM('[1]Ф.2.1:Ф.2.50'!F29)</f>
        <v>0</v>
      </c>
      <c r="G29" s="157">
        <f>SUM('[1]Ф.2.1:Ф.2.50'!G29)</f>
        <v>86252.78</v>
      </c>
      <c r="H29" s="157">
        <f>SUM('[1]Ф.2.1:Ф.2.50'!H29)</f>
        <v>86252.78</v>
      </c>
      <c r="I29" s="157">
        <f>SUM('[1]Ф.2.1:Ф.2.50'!I29)</f>
        <v>86252.78</v>
      </c>
      <c r="J29" s="157">
        <f>SUM('[1]Ф.2.1:Ф.2.50'!J29)</f>
        <v>0</v>
      </c>
    </row>
    <row r="30" spans="1:10" s="127" customFormat="1" ht="11.25" customHeight="1">
      <c r="A30" s="166" t="s">
        <v>162</v>
      </c>
      <c r="B30" s="155">
        <v>2200</v>
      </c>
      <c r="C30" s="156" t="s">
        <v>212</v>
      </c>
      <c r="D30" s="157">
        <f>SUM('[1]Ф.2.1:Ф.2.50'!D30)</f>
        <v>505851</v>
      </c>
      <c r="E30" s="157">
        <f>SUM('[1]Ф.2.1:Ф.2.50'!E30)</f>
        <v>0</v>
      </c>
      <c r="F30" s="157">
        <f>SUM('[1]Ф.2.1:Ф.2.50'!F30)</f>
        <v>0</v>
      </c>
      <c r="G30" s="157">
        <f>SUM('[1]Ф.2.1:Ф.2.50'!G30)</f>
        <v>127131.43999999999</v>
      </c>
      <c r="H30" s="157">
        <f>SUM('[1]Ф.2.1:Ф.2.50'!H30)</f>
        <v>127131.43999999999</v>
      </c>
      <c r="I30" s="157">
        <f>SUM('[1]Ф.2.1:Ф.2.50'!I30)</f>
        <v>151717.34999999998</v>
      </c>
      <c r="J30" s="157">
        <f>SUM('[1]Ф.2.1:Ф.2.50'!J30)</f>
        <v>0</v>
      </c>
    </row>
    <row r="31" spans="1:10" s="127" customFormat="1" ht="12" customHeight="1">
      <c r="A31" s="160" t="s">
        <v>213</v>
      </c>
      <c r="B31" s="161">
        <v>2210</v>
      </c>
      <c r="C31" s="162" t="s">
        <v>214</v>
      </c>
      <c r="D31" s="157">
        <f>SUM('[1]Ф.2.1:Ф.2.50'!D31)</f>
        <v>6938</v>
      </c>
      <c r="E31" s="157">
        <f>SUM('[1]Ф.2.1:Ф.2.50'!E31)</f>
        <v>0</v>
      </c>
      <c r="F31" s="157">
        <f>SUM('[1]Ф.2.1:Ф.2.50'!F31)</f>
        <v>0</v>
      </c>
      <c r="G31" s="157">
        <f>SUM('[1]Ф.2.1:Ф.2.50'!G31)</f>
        <v>0</v>
      </c>
      <c r="H31" s="157">
        <f>SUM('[1]Ф.2.1:Ф.2.50'!H31)</f>
        <v>0</v>
      </c>
      <c r="I31" s="157">
        <f>SUM('[1]Ф.2.1:Ф.2.50'!I31)</f>
        <v>0</v>
      </c>
      <c r="J31" s="157">
        <f>SUM('[1]Ф.2.1:Ф.2.50'!J31)</f>
        <v>0</v>
      </c>
    </row>
    <row r="32" spans="1:10" s="127" customFormat="1" ht="11.25">
      <c r="A32" s="160" t="s">
        <v>215</v>
      </c>
      <c r="B32" s="161">
        <v>2220</v>
      </c>
      <c r="C32" s="161">
        <v>100</v>
      </c>
      <c r="D32" s="157">
        <f>SUM('[1]Ф.2.1:Ф.2.50'!D32)</f>
        <v>1500</v>
      </c>
      <c r="E32" s="157">
        <f>SUM('[1]Ф.2.1:Ф.2.50'!E32)</f>
        <v>1500</v>
      </c>
      <c r="F32" s="157">
        <f>SUM('[1]Ф.2.1:Ф.2.50'!F32)</f>
        <v>0</v>
      </c>
      <c r="G32" s="157">
        <f>SUM('[1]Ф.2.1:Ф.2.50'!G32)</f>
        <v>0</v>
      </c>
      <c r="H32" s="157">
        <f>SUM('[1]Ф.2.1:Ф.2.50'!H32)</f>
        <v>0</v>
      </c>
      <c r="I32" s="157">
        <f>SUM('[1]Ф.2.1:Ф.2.50'!I32)</f>
        <v>0</v>
      </c>
      <c r="J32" s="157">
        <f>SUM('[1]Ф.2.1:Ф.2.50'!J32)</f>
        <v>0</v>
      </c>
    </row>
    <row r="33" spans="1:10" s="127" customFormat="1" ht="11.25">
      <c r="A33" s="160" t="s">
        <v>216</v>
      </c>
      <c r="B33" s="161">
        <v>2230</v>
      </c>
      <c r="C33" s="161">
        <v>110</v>
      </c>
      <c r="D33" s="157">
        <f>SUM('[1]Ф.2.1:Ф.2.50'!D33)</f>
        <v>222000</v>
      </c>
      <c r="E33" s="157">
        <f>SUM('[1]Ф.2.1:Ф.2.50'!E33)</f>
        <v>39520</v>
      </c>
      <c r="F33" s="157">
        <f>SUM('[1]Ф.2.1:Ф.2.50'!F33)</f>
        <v>0</v>
      </c>
      <c r="G33" s="157">
        <f>SUM('[1]Ф.2.1:Ф.2.50'!G33)</f>
        <v>17442.29</v>
      </c>
      <c r="H33" s="157">
        <f>SUM('[1]Ф.2.1:Ф.2.50'!H33)</f>
        <v>17442.29</v>
      </c>
      <c r="I33" s="157">
        <f>SUM('[1]Ф.2.1:Ф.2.50'!I33)</f>
        <v>42028.2</v>
      </c>
      <c r="J33" s="157">
        <f>SUM('[1]Ф.2.1:Ф.2.50'!J33)</f>
        <v>0</v>
      </c>
    </row>
    <row r="34" spans="1:10" s="127" customFormat="1" ht="11.25">
      <c r="A34" s="160" t="s">
        <v>217</v>
      </c>
      <c r="B34" s="161">
        <v>2240</v>
      </c>
      <c r="C34" s="161">
        <v>120</v>
      </c>
      <c r="D34" s="157">
        <f>SUM('[1]Ф.2.1:Ф.2.50'!D34)</f>
        <v>20089</v>
      </c>
      <c r="E34" s="157">
        <f>SUM('[1]Ф.2.1:Ф.2.50'!E34)</f>
        <v>0</v>
      </c>
      <c r="F34" s="157">
        <f>SUM('[1]Ф.2.1:Ф.2.50'!F34)</f>
        <v>0</v>
      </c>
      <c r="G34" s="157">
        <f>SUM('[1]Ф.2.1:Ф.2.50'!G34)</f>
        <v>5076.57</v>
      </c>
      <c r="H34" s="157">
        <f>SUM('[1]Ф.2.1:Ф.2.50'!H34)</f>
        <v>5076.57</v>
      </c>
      <c r="I34" s="157">
        <f>SUM('[1]Ф.2.1:Ф.2.50'!I34)</f>
        <v>5076.57</v>
      </c>
      <c r="J34" s="157">
        <f>SUM('[1]Ф.2.1:Ф.2.50'!J34)</f>
        <v>0</v>
      </c>
    </row>
    <row r="35" spans="1:10" s="127" customFormat="1" ht="11.25">
      <c r="A35" s="160" t="s">
        <v>218</v>
      </c>
      <c r="B35" s="161">
        <v>2250</v>
      </c>
      <c r="C35" s="161">
        <v>130</v>
      </c>
      <c r="D35" s="157">
        <f>SUM('[1]Ф.2.1:Ф.2.50'!D35)</f>
        <v>4620</v>
      </c>
      <c r="E35" s="157">
        <f>SUM('[1]Ф.2.1:Ф.2.50'!E35)</f>
        <v>0</v>
      </c>
      <c r="F35" s="157">
        <f>SUM('[1]Ф.2.1:Ф.2.50'!F35)</f>
        <v>0</v>
      </c>
      <c r="G35" s="157">
        <f>SUM('[1]Ф.2.1:Ф.2.50'!G35)</f>
        <v>0</v>
      </c>
      <c r="H35" s="157">
        <f>SUM('[1]Ф.2.1:Ф.2.50'!H35)</f>
        <v>0</v>
      </c>
      <c r="I35" s="157">
        <f>SUM('[1]Ф.2.1:Ф.2.50'!I35)</f>
        <v>0</v>
      </c>
      <c r="J35" s="157">
        <f>SUM('[1]Ф.2.1:Ф.2.50'!J35)</f>
        <v>0</v>
      </c>
    </row>
    <row r="36" spans="1:10" s="127" customFormat="1" ht="11.25">
      <c r="A36" s="165" t="s">
        <v>219</v>
      </c>
      <c r="B36" s="161">
        <v>2260</v>
      </c>
      <c r="C36" s="161">
        <v>140</v>
      </c>
      <c r="D36" s="157">
        <f>SUM('[1]Ф.2.1:Ф.2.50'!D36)</f>
        <v>0</v>
      </c>
      <c r="E36" s="157">
        <f>SUM('[1]Ф.2.1:Ф.2.50'!E36)</f>
        <v>0</v>
      </c>
      <c r="F36" s="157">
        <f>SUM('[1]Ф.2.1:Ф.2.50'!F36)</f>
        <v>0</v>
      </c>
      <c r="G36" s="157">
        <f>SUM('[1]Ф.2.1:Ф.2.50'!G36)</f>
        <v>0</v>
      </c>
      <c r="H36" s="157">
        <f>SUM('[1]Ф.2.1:Ф.2.50'!H36)</f>
        <v>0</v>
      </c>
      <c r="I36" s="157">
        <f>SUM('[1]Ф.2.1:Ф.2.50'!I36)</f>
        <v>0</v>
      </c>
      <c r="J36" s="157">
        <f>SUM('[1]Ф.2.1:Ф.2.50'!J36)</f>
        <v>0</v>
      </c>
    </row>
    <row r="37" spans="1:10" s="127" customFormat="1" ht="11.25">
      <c r="A37" s="165" t="s">
        <v>220</v>
      </c>
      <c r="B37" s="161">
        <v>2270</v>
      </c>
      <c r="C37" s="161">
        <v>150</v>
      </c>
      <c r="D37" s="157">
        <f>SUM('[1]Ф.2.1:Ф.2.50'!D37)</f>
        <v>250204</v>
      </c>
      <c r="E37" s="157">
        <f>SUM('[1]Ф.2.1:Ф.2.50'!E37)</f>
        <v>108951</v>
      </c>
      <c r="F37" s="157">
        <f>SUM('[1]Ф.2.1:Ф.2.50'!F37)</f>
        <v>0</v>
      </c>
      <c r="G37" s="157">
        <f>SUM('[1]Ф.2.1:Ф.2.50'!G37)</f>
        <v>104612.57999999999</v>
      </c>
      <c r="H37" s="157">
        <f>SUM('[1]Ф.2.1:Ф.2.50'!H37)</f>
        <v>104612.57999999999</v>
      </c>
      <c r="I37" s="157">
        <f>SUM('[1]Ф.2.1:Ф.2.50'!I37)</f>
        <v>104612.57999999999</v>
      </c>
      <c r="J37" s="157">
        <f>SUM('[1]Ф.2.1:Ф.2.50'!J37)</f>
        <v>0</v>
      </c>
    </row>
    <row r="38" spans="1:10" s="127" customFormat="1" ht="11.25">
      <c r="A38" s="163" t="s">
        <v>221</v>
      </c>
      <c r="B38" s="158">
        <v>2271</v>
      </c>
      <c r="C38" s="158">
        <v>160</v>
      </c>
      <c r="D38" s="157">
        <f>SUM('[1]Ф.2.1:Ф.2.50'!D38)</f>
        <v>163118</v>
      </c>
      <c r="E38" s="157">
        <f>SUM('[1]Ф.2.1:Ф.2.50'!E38)</f>
        <v>0</v>
      </c>
      <c r="F38" s="157">
        <f>SUM('[1]Ф.2.1:Ф.2.50'!F38)</f>
        <v>0</v>
      </c>
      <c r="G38" s="157">
        <f>SUM('[1]Ф.2.1:Ф.2.50'!G38)</f>
        <v>79421.81</v>
      </c>
      <c r="H38" s="157">
        <f>SUM('[1]Ф.2.1:Ф.2.50'!H38)</f>
        <v>79421.81</v>
      </c>
      <c r="I38" s="157">
        <f>SUM('[1]Ф.2.1:Ф.2.50'!I38)</f>
        <v>79421.81</v>
      </c>
      <c r="J38" s="157">
        <f>SUM('[1]Ф.2.1:Ф.2.50'!J38)</f>
        <v>0</v>
      </c>
    </row>
    <row r="39" spans="1:10" s="127" customFormat="1" ht="11.25">
      <c r="A39" s="163" t="s">
        <v>222</v>
      </c>
      <c r="B39" s="158">
        <v>2272</v>
      </c>
      <c r="C39" s="158">
        <v>170</v>
      </c>
      <c r="D39" s="157">
        <f>SUM('[1]Ф.2.1:Ф.2.50'!D39)</f>
        <v>20006</v>
      </c>
      <c r="E39" s="157">
        <f>SUM('[1]Ф.2.1:Ф.2.50'!E39)</f>
        <v>0</v>
      </c>
      <c r="F39" s="157">
        <f>SUM('[1]Ф.2.1:Ф.2.50'!F39)</f>
        <v>0</v>
      </c>
      <c r="G39" s="157">
        <f>SUM('[1]Ф.2.1:Ф.2.50'!G39)</f>
        <v>4578.51</v>
      </c>
      <c r="H39" s="157">
        <f>SUM('[1]Ф.2.1:Ф.2.50'!H39)</f>
        <v>4578.51</v>
      </c>
      <c r="I39" s="157">
        <f>SUM('[1]Ф.2.1:Ф.2.50'!I39)</f>
        <v>4578.51</v>
      </c>
      <c r="J39" s="157">
        <f>SUM('[1]Ф.2.1:Ф.2.50'!J39)</f>
        <v>0</v>
      </c>
    </row>
    <row r="40" spans="1:10" s="127" customFormat="1" ht="11.25">
      <c r="A40" s="163" t="s">
        <v>223</v>
      </c>
      <c r="B40" s="158">
        <v>2273</v>
      </c>
      <c r="C40" s="158">
        <v>180</v>
      </c>
      <c r="D40" s="157">
        <f>SUM('[1]Ф.2.1:Ф.2.50'!D40)</f>
        <v>67080</v>
      </c>
      <c r="E40" s="157">
        <f>SUM('[1]Ф.2.1:Ф.2.50'!E40)</f>
        <v>0</v>
      </c>
      <c r="F40" s="157">
        <f>SUM('[1]Ф.2.1:Ф.2.50'!F40)</f>
        <v>0</v>
      </c>
      <c r="G40" s="157">
        <f>SUM('[1]Ф.2.1:Ф.2.50'!G40)</f>
        <v>20612.26</v>
      </c>
      <c r="H40" s="157">
        <f>SUM('[1]Ф.2.1:Ф.2.50'!H40)</f>
        <v>20612.26</v>
      </c>
      <c r="I40" s="157">
        <f>SUM('[1]Ф.2.1:Ф.2.50'!I40)</f>
        <v>20612.26</v>
      </c>
      <c r="J40" s="157">
        <f>SUM('[1]Ф.2.1:Ф.2.50'!J40)</f>
        <v>0</v>
      </c>
    </row>
    <row r="41" spans="1:10" s="127" customFormat="1" ht="11.25">
      <c r="A41" s="163" t="s">
        <v>224</v>
      </c>
      <c r="B41" s="158">
        <v>2274</v>
      </c>
      <c r="C41" s="158">
        <v>190</v>
      </c>
      <c r="D41" s="157">
        <f>SUM('[1]Ф.2.1:Ф.2.50'!D41)</f>
        <v>0</v>
      </c>
      <c r="E41" s="157">
        <f>SUM('[1]Ф.2.1:Ф.2.50'!E41)</f>
        <v>0</v>
      </c>
      <c r="F41" s="157">
        <f>SUM('[1]Ф.2.1:Ф.2.50'!F41)</f>
        <v>0</v>
      </c>
      <c r="G41" s="157">
        <f>SUM('[1]Ф.2.1:Ф.2.50'!G41)</f>
        <v>0</v>
      </c>
      <c r="H41" s="157">
        <f>SUM('[1]Ф.2.1:Ф.2.50'!H41)</f>
        <v>0</v>
      </c>
      <c r="I41" s="157">
        <f>SUM('[1]Ф.2.1:Ф.2.50'!I41)</f>
        <v>0</v>
      </c>
      <c r="J41" s="157">
        <f>SUM('[1]Ф.2.1:Ф.2.50'!J41)</f>
        <v>0</v>
      </c>
    </row>
    <row r="42" spans="1:10" s="127" customFormat="1" ht="11.25">
      <c r="A42" s="163" t="s">
        <v>225</v>
      </c>
      <c r="B42" s="158">
        <v>2275</v>
      </c>
      <c r="C42" s="158">
        <v>200</v>
      </c>
      <c r="D42" s="157">
        <f>SUM('[1]Ф.2.1:Ф.2.50'!D42)</f>
        <v>0</v>
      </c>
      <c r="E42" s="157">
        <f>SUM('[1]Ф.2.1:Ф.2.50'!E42)</f>
        <v>0</v>
      </c>
      <c r="F42" s="157">
        <f>SUM('[1]Ф.2.1:Ф.2.50'!F42)</f>
        <v>0</v>
      </c>
      <c r="G42" s="157">
        <f>SUM('[1]Ф.2.1:Ф.2.50'!G42)</f>
        <v>0</v>
      </c>
      <c r="H42" s="157">
        <f>SUM('[1]Ф.2.1:Ф.2.50'!H42)</f>
        <v>0</v>
      </c>
      <c r="I42" s="157">
        <f>SUM('[1]Ф.2.1:Ф.2.50'!I42)</f>
        <v>0</v>
      </c>
      <c r="J42" s="157">
        <f>SUM('[1]Ф.2.1:Ф.2.50'!J42)</f>
        <v>0</v>
      </c>
    </row>
    <row r="43" spans="1:10" s="127" customFormat="1" ht="11.25">
      <c r="A43" s="163" t="s">
        <v>226</v>
      </c>
      <c r="B43" s="158">
        <v>2276</v>
      </c>
      <c r="C43" s="158">
        <v>210</v>
      </c>
      <c r="D43" s="157">
        <f>SUM('[1]Ф.2.1:Ф.2.50'!D43)</f>
        <v>0</v>
      </c>
      <c r="E43" s="157">
        <f>SUM('[1]Ф.2.1:Ф.2.50'!E43)</f>
        <v>0</v>
      </c>
      <c r="F43" s="157">
        <f>SUM('[1]Ф.2.1:Ф.2.50'!F43)</f>
        <v>0</v>
      </c>
      <c r="G43" s="157">
        <f>SUM('[1]Ф.2.1:Ф.2.50'!G43)</f>
        <v>0</v>
      </c>
      <c r="H43" s="157">
        <f>SUM('[1]Ф.2.1:Ф.2.50'!H43)</f>
        <v>0</v>
      </c>
      <c r="I43" s="157">
        <f>SUM('[1]Ф.2.1:Ф.2.50'!I43)</f>
        <v>0</v>
      </c>
      <c r="J43" s="157">
        <f>SUM('[1]Ф.2.1:Ф.2.50'!J43)</f>
        <v>0</v>
      </c>
    </row>
    <row r="44" spans="1:10" s="127" customFormat="1" ht="13.5" customHeight="1">
      <c r="A44" s="165" t="s">
        <v>227</v>
      </c>
      <c r="B44" s="161">
        <v>2280</v>
      </c>
      <c r="C44" s="161">
        <v>220</v>
      </c>
      <c r="D44" s="157">
        <f>SUM('[1]Ф.2.1:Ф.2.50'!D44)</f>
        <v>500</v>
      </c>
      <c r="E44" s="157">
        <f>SUM('[1]Ф.2.1:Ф.2.50'!E44)</f>
        <v>0</v>
      </c>
      <c r="F44" s="157">
        <f>SUM('[1]Ф.2.1:Ф.2.50'!F44)</f>
        <v>0</v>
      </c>
      <c r="G44" s="157">
        <f>SUM('[1]Ф.2.1:Ф.2.50'!G44)</f>
        <v>0</v>
      </c>
      <c r="H44" s="157">
        <f>SUM('[1]Ф.2.1:Ф.2.50'!H44)</f>
        <v>0</v>
      </c>
      <c r="I44" s="157">
        <f>SUM('[1]Ф.2.1:Ф.2.50'!I44)</f>
        <v>0</v>
      </c>
      <c r="J44" s="157">
        <f>SUM('[1]Ф.2.1:Ф.2.50'!J44)</f>
        <v>0</v>
      </c>
    </row>
    <row r="45" spans="1:10" s="127" customFormat="1" ht="12.75" customHeight="1">
      <c r="A45" s="167" t="s">
        <v>228</v>
      </c>
      <c r="B45" s="158">
        <v>2281</v>
      </c>
      <c r="C45" s="158">
        <v>230</v>
      </c>
      <c r="D45" s="157">
        <f>SUM('[1]Ф.2.1:Ф.2.50'!D45)</f>
        <v>0</v>
      </c>
      <c r="E45" s="157">
        <f>SUM('[1]Ф.2.1:Ф.2.50'!E45)</f>
        <v>0</v>
      </c>
      <c r="F45" s="157">
        <f>SUM('[1]Ф.2.1:Ф.2.50'!F45)</f>
        <v>0</v>
      </c>
      <c r="G45" s="157">
        <f>SUM('[1]Ф.2.1:Ф.2.50'!G45)</f>
        <v>0</v>
      </c>
      <c r="H45" s="157">
        <f>SUM('[1]Ф.2.1:Ф.2.50'!H45)</f>
        <v>0</v>
      </c>
      <c r="I45" s="157">
        <f>SUM('[1]Ф.2.1:Ф.2.50'!I45)</f>
        <v>0</v>
      </c>
      <c r="J45" s="157">
        <f>SUM('[1]Ф.2.1:Ф.2.50'!J45)</f>
        <v>0</v>
      </c>
    </row>
    <row r="46" spans="1:10" s="127" customFormat="1" ht="12.75" customHeight="1">
      <c r="A46" s="168" t="s">
        <v>229</v>
      </c>
      <c r="B46" s="158">
        <v>2282</v>
      </c>
      <c r="C46" s="158">
        <v>240</v>
      </c>
      <c r="D46" s="157">
        <f>SUM('[1]Ф.2.1:Ф.2.50'!D46)</f>
        <v>500</v>
      </c>
      <c r="E46" s="157">
        <f>SUM('[1]Ф.2.1:Ф.2.50'!E46)</f>
        <v>0</v>
      </c>
      <c r="F46" s="157">
        <f>SUM('[1]Ф.2.1:Ф.2.50'!F46)</f>
        <v>0</v>
      </c>
      <c r="G46" s="157">
        <f>SUM('[1]Ф.2.1:Ф.2.50'!G46)</f>
        <v>0</v>
      </c>
      <c r="H46" s="157">
        <f>SUM('[1]Ф.2.1:Ф.2.50'!H46)</f>
        <v>0</v>
      </c>
      <c r="I46" s="157">
        <f>SUM('[1]Ф.2.1:Ф.2.50'!I46)</f>
        <v>0</v>
      </c>
      <c r="J46" s="157">
        <f>SUM('[1]Ф.2.1:Ф.2.50'!J46)</f>
        <v>0</v>
      </c>
    </row>
    <row r="47" spans="1:10" s="127" customFormat="1" ht="11.25">
      <c r="A47" s="159" t="s">
        <v>230</v>
      </c>
      <c r="B47" s="155">
        <v>2400</v>
      </c>
      <c r="C47" s="155">
        <v>250</v>
      </c>
      <c r="D47" s="157">
        <f>SUM('[1]Ф.2.1:Ф.2.50'!D47)</f>
        <v>0</v>
      </c>
      <c r="E47" s="157">
        <f>SUM('[1]Ф.2.1:Ф.2.50'!E47)</f>
        <v>0</v>
      </c>
      <c r="F47" s="157">
        <f>SUM('[1]Ф.2.1:Ф.2.50'!F47)</f>
        <v>0</v>
      </c>
      <c r="G47" s="157">
        <f>SUM('[1]Ф.2.1:Ф.2.50'!G47)</f>
        <v>0</v>
      </c>
      <c r="H47" s="157">
        <f>SUM('[1]Ф.2.1:Ф.2.50'!H47)</f>
        <v>0</v>
      </c>
      <c r="I47" s="157">
        <f>SUM('[1]Ф.2.1:Ф.2.50'!I47)</f>
        <v>0</v>
      </c>
      <c r="J47" s="157">
        <f>SUM('[1]Ф.2.1:Ф.2.50'!J47)</f>
        <v>0</v>
      </c>
    </row>
    <row r="48" spans="1:10" s="127" customFormat="1" ht="11.25">
      <c r="A48" s="169" t="s">
        <v>231</v>
      </c>
      <c r="B48" s="161">
        <v>2410</v>
      </c>
      <c r="C48" s="161">
        <v>260</v>
      </c>
      <c r="D48" s="157">
        <f>SUM('[1]Ф.2.1:Ф.2.50'!D48)</f>
        <v>0</v>
      </c>
      <c r="E48" s="157">
        <f>SUM('[1]Ф.2.1:Ф.2.50'!E48)</f>
        <v>0</v>
      </c>
      <c r="F48" s="157">
        <f>SUM('[1]Ф.2.1:Ф.2.50'!F48)</f>
        <v>0</v>
      </c>
      <c r="G48" s="157">
        <f>SUM('[1]Ф.2.1:Ф.2.50'!G48)</f>
        <v>0</v>
      </c>
      <c r="H48" s="157">
        <f>SUM('[1]Ф.2.1:Ф.2.50'!H48)</f>
        <v>0</v>
      </c>
      <c r="I48" s="157">
        <f>SUM('[1]Ф.2.1:Ф.2.50'!I48)</f>
        <v>0</v>
      </c>
      <c r="J48" s="157">
        <f>SUM('[1]Ф.2.1:Ф.2.50'!J48)</f>
        <v>0</v>
      </c>
    </row>
    <row r="49" spans="1:10" s="127" customFormat="1" ht="11.25">
      <c r="A49" s="169" t="s">
        <v>232</v>
      </c>
      <c r="B49" s="161">
        <v>2420</v>
      </c>
      <c r="C49" s="161">
        <v>270</v>
      </c>
      <c r="D49" s="157">
        <f>SUM('[1]Ф.2.1:Ф.2.50'!D49)</f>
        <v>0</v>
      </c>
      <c r="E49" s="157">
        <f>SUM('[1]Ф.2.1:Ф.2.50'!E49)</f>
        <v>0</v>
      </c>
      <c r="F49" s="157">
        <f>SUM('[1]Ф.2.1:Ф.2.50'!F49)</f>
        <v>0</v>
      </c>
      <c r="G49" s="157">
        <f>SUM('[1]Ф.2.1:Ф.2.50'!G49)</f>
        <v>0</v>
      </c>
      <c r="H49" s="157">
        <f>SUM('[1]Ф.2.1:Ф.2.50'!H49)</f>
        <v>0</v>
      </c>
      <c r="I49" s="157">
        <f>SUM('[1]Ф.2.1:Ф.2.50'!I49)</f>
        <v>0</v>
      </c>
      <c r="J49" s="157">
        <f>SUM('[1]Ф.2.1:Ф.2.50'!J49)</f>
        <v>0</v>
      </c>
    </row>
    <row r="50" spans="1:10" s="127" customFormat="1" ht="12" customHeight="1">
      <c r="A50" s="170" t="s">
        <v>164</v>
      </c>
      <c r="B50" s="155">
        <v>2600</v>
      </c>
      <c r="C50" s="155">
        <v>280</v>
      </c>
      <c r="D50" s="157">
        <f>SUM('[1]Ф.2.1:Ф.2.50'!D50)</f>
        <v>0</v>
      </c>
      <c r="E50" s="157">
        <f>SUM('[1]Ф.2.1:Ф.2.50'!E50)</f>
        <v>0</v>
      </c>
      <c r="F50" s="157">
        <f>SUM('[1]Ф.2.1:Ф.2.50'!F50)</f>
        <v>0</v>
      </c>
      <c r="G50" s="157">
        <f>SUM('[1]Ф.2.1:Ф.2.50'!G50)</f>
        <v>0</v>
      </c>
      <c r="H50" s="157">
        <f>SUM('[1]Ф.2.1:Ф.2.50'!H50)</f>
        <v>0</v>
      </c>
      <c r="I50" s="157">
        <f>SUM('[1]Ф.2.1:Ф.2.50'!I50)</f>
        <v>0</v>
      </c>
      <c r="J50" s="157">
        <f>SUM('[1]Ф.2.1:Ф.2.50'!J50)</f>
        <v>0</v>
      </c>
    </row>
    <row r="51" spans="1:10" s="127" customFormat="1" ht="11.25">
      <c r="A51" s="165" t="s">
        <v>233</v>
      </c>
      <c r="B51" s="161">
        <v>2610</v>
      </c>
      <c r="C51" s="161">
        <v>290</v>
      </c>
      <c r="D51" s="157">
        <f>SUM('[1]Ф.2.1:Ф.2.50'!D51)</f>
        <v>0</v>
      </c>
      <c r="E51" s="157">
        <f>SUM('[1]Ф.2.1:Ф.2.50'!E51)</f>
        <v>0</v>
      </c>
      <c r="F51" s="157">
        <f>SUM('[1]Ф.2.1:Ф.2.50'!F51)</f>
        <v>0</v>
      </c>
      <c r="G51" s="157">
        <f>SUM('[1]Ф.2.1:Ф.2.50'!G51)</f>
        <v>0</v>
      </c>
      <c r="H51" s="157">
        <f>SUM('[1]Ф.2.1:Ф.2.50'!H51)</f>
        <v>0</v>
      </c>
      <c r="I51" s="157">
        <f>SUM('[1]Ф.2.1:Ф.2.50'!I51)</f>
        <v>0</v>
      </c>
      <c r="J51" s="157">
        <f>SUM('[1]Ф.2.1:Ф.2.50'!J51)</f>
        <v>0</v>
      </c>
    </row>
    <row r="52" spans="1:10" s="127" customFormat="1" ht="11.25">
      <c r="A52" s="165" t="s">
        <v>234</v>
      </c>
      <c r="B52" s="161">
        <v>2620</v>
      </c>
      <c r="C52" s="161">
        <v>300</v>
      </c>
      <c r="D52" s="157">
        <f>SUM('[1]Ф.2.1:Ф.2.50'!D52)</f>
        <v>0</v>
      </c>
      <c r="E52" s="157">
        <f>SUM('[1]Ф.2.1:Ф.2.50'!E52)</f>
        <v>0</v>
      </c>
      <c r="F52" s="157">
        <f>SUM('[1]Ф.2.1:Ф.2.50'!F52)</f>
        <v>0</v>
      </c>
      <c r="G52" s="157">
        <f>SUM('[1]Ф.2.1:Ф.2.50'!G52)</f>
        <v>0</v>
      </c>
      <c r="H52" s="157">
        <f>SUM('[1]Ф.2.1:Ф.2.50'!H52)</f>
        <v>0</v>
      </c>
      <c r="I52" s="157">
        <f>SUM('[1]Ф.2.1:Ф.2.50'!I52)</f>
        <v>0</v>
      </c>
      <c r="J52" s="157">
        <f>SUM('[1]Ф.2.1:Ф.2.50'!J52)</f>
        <v>0</v>
      </c>
    </row>
    <row r="53" spans="1:10" s="127" customFormat="1" ht="11.25">
      <c r="A53" s="169" t="s">
        <v>235</v>
      </c>
      <c r="B53" s="161">
        <v>2630</v>
      </c>
      <c r="C53" s="161">
        <v>310</v>
      </c>
      <c r="D53" s="157">
        <f>SUM('[1]Ф.2.1:Ф.2.50'!D53)</f>
        <v>0</v>
      </c>
      <c r="E53" s="157">
        <f>SUM('[1]Ф.2.1:Ф.2.50'!E53)</f>
        <v>0</v>
      </c>
      <c r="F53" s="157">
        <f>SUM('[1]Ф.2.1:Ф.2.50'!F53)</f>
        <v>0</v>
      </c>
      <c r="G53" s="157">
        <f>SUM('[1]Ф.2.1:Ф.2.50'!G53)</f>
        <v>0</v>
      </c>
      <c r="H53" s="157">
        <f>SUM('[1]Ф.2.1:Ф.2.50'!H53)</f>
        <v>0</v>
      </c>
      <c r="I53" s="157">
        <f>SUM('[1]Ф.2.1:Ф.2.50'!I53)</f>
        <v>0</v>
      </c>
      <c r="J53" s="157">
        <f>SUM('[1]Ф.2.1:Ф.2.50'!J53)</f>
        <v>0</v>
      </c>
    </row>
    <row r="54" spans="1:10" s="127" customFormat="1" ht="11.25">
      <c r="A54" s="166" t="s">
        <v>165</v>
      </c>
      <c r="B54" s="155">
        <v>2700</v>
      </c>
      <c r="C54" s="155">
        <v>320</v>
      </c>
      <c r="D54" s="157">
        <f>SUM('[1]Ф.2.1:Ф.2.50'!D54)</f>
        <v>0</v>
      </c>
      <c r="E54" s="157">
        <f>SUM('[1]Ф.2.1:Ф.2.50'!E54)</f>
        <v>0</v>
      </c>
      <c r="F54" s="157">
        <f>SUM('[1]Ф.2.1:Ф.2.50'!F54)</f>
        <v>0</v>
      </c>
      <c r="G54" s="157">
        <f>SUM('[1]Ф.2.1:Ф.2.50'!G54)</f>
        <v>0</v>
      </c>
      <c r="H54" s="157">
        <f>SUM('[1]Ф.2.1:Ф.2.50'!H54)</f>
        <v>0</v>
      </c>
      <c r="I54" s="157">
        <f>SUM('[1]Ф.2.1:Ф.2.50'!I54)</f>
        <v>0</v>
      </c>
      <c r="J54" s="157">
        <f>SUM('[1]Ф.2.1:Ф.2.50'!J54)</f>
        <v>0</v>
      </c>
    </row>
    <row r="55" spans="1:10" s="127" customFormat="1" ht="12.75" customHeight="1">
      <c r="A55" s="165" t="s">
        <v>236</v>
      </c>
      <c r="B55" s="161">
        <v>2710</v>
      </c>
      <c r="C55" s="161">
        <v>330</v>
      </c>
      <c r="D55" s="157">
        <f>SUM('[1]Ф.2.1:Ф.2.50'!D55)</f>
        <v>0</v>
      </c>
      <c r="E55" s="157">
        <f>SUM('[1]Ф.2.1:Ф.2.50'!E55)</f>
        <v>0</v>
      </c>
      <c r="F55" s="157">
        <f>SUM('[1]Ф.2.1:Ф.2.50'!F55)</f>
        <v>0</v>
      </c>
      <c r="G55" s="157">
        <f>SUM('[1]Ф.2.1:Ф.2.50'!G55)</f>
        <v>0</v>
      </c>
      <c r="H55" s="157">
        <f>SUM('[1]Ф.2.1:Ф.2.50'!H55)</f>
        <v>0</v>
      </c>
      <c r="I55" s="157">
        <f>SUM('[1]Ф.2.1:Ф.2.50'!I55)</f>
        <v>0</v>
      </c>
      <c r="J55" s="157">
        <f>SUM('[1]Ф.2.1:Ф.2.50'!J55)</f>
        <v>0</v>
      </c>
    </row>
    <row r="56" spans="1:10" s="127" customFormat="1" ht="11.25">
      <c r="A56" s="165" t="s">
        <v>237</v>
      </c>
      <c r="B56" s="161">
        <v>2720</v>
      </c>
      <c r="C56" s="161">
        <v>340</v>
      </c>
      <c r="D56" s="157">
        <f>SUM('[1]Ф.2.1:Ф.2.50'!D56)</f>
        <v>0</v>
      </c>
      <c r="E56" s="157">
        <f>SUM('[1]Ф.2.1:Ф.2.50'!E56)</f>
        <v>0</v>
      </c>
      <c r="F56" s="157">
        <f>SUM('[1]Ф.2.1:Ф.2.50'!F56)</f>
        <v>0</v>
      </c>
      <c r="G56" s="157">
        <f>SUM('[1]Ф.2.1:Ф.2.50'!G56)</f>
        <v>0</v>
      </c>
      <c r="H56" s="157">
        <f>SUM('[1]Ф.2.1:Ф.2.50'!H56)</f>
        <v>0</v>
      </c>
      <c r="I56" s="157">
        <f>SUM('[1]Ф.2.1:Ф.2.50'!I56)</f>
        <v>0</v>
      </c>
      <c r="J56" s="157">
        <f>SUM('[1]Ф.2.1:Ф.2.50'!J56)</f>
        <v>0</v>
      </c>
    </row>
    <row r="57" spans="1:10" s="127" customFormat="1" ht="11.25">
      <c r="A57" s="165" t="s">
        <v>238</v>
      </c>
      <c r="B57" s="161">
        <v>2730</v>
      </c>
      <c r="C57" s="161">
        <v>350</v>
      </c>
      <c r="D57" s="157">
        <f>SUM('[1]Ф.2.1:Ф.2.50'!D57)</f>
        <v>0</v>
      </c>
      <c r="E57" s="157">
        <f>SUM('[1]Ф.2.1:Ф.2.50'!E57)</f>
        <v>0</v>
      </c>
      <c r="F57" s="157">
        <f>SUM('[1]Ф.2.1:Ф.2.50'!F57)</f>
        <v>0</v>
      </c>
      <c r="G57" s="157">
        <f>SUM('[1]Ф.2.1:Ф.2.50'!G57)</f>
        <v>0</v>
      </c>
      <c r="H57" s="157">
        <f>SUM('[1]Ф.2.1:Ф.2.50'!H57)</f>
        <v>0</v>
      </c>
      <c r="I57" s="157">
        <f>SUM('[1]Ф.2.1:Ф.2.50'!I57)</f>
        <v>0</v>
      </c>
      <c r="J57" s="157">
        <f>SUM('[1]Ф.2.1:Ф.2.50'!J57)</f>
        <v>0</v>
      </c>
    </row>
    <row r="58" spans="1:10" s="127" customFormat="1" ht="11.25">
      <c r="A58" s="166" t="s">
        <v>166</v>
      </c>
      <c r="B58" s="155">
        <v>2800</v>
      </c>
      <c r="C58" s="155">
        <v>360</v>
      </c>
      <c r="D58" s="157">
        <f>SUM('[1]Ф.2.1:Ф.2.50'!D58)</f>
        <v>0</v>
      </c>
      <c r="E58" s="157">
        <f>SUM('[1]Ф.2.1:Ф.2.50'!E58)</f>
        <v>0</v>
      </c>
      <c r="F58" s="157">
        <f>SUM('[1]Ф.2.1:Ф.2.50'!F58)</f>
        <v>0</v>
      </c>
      <c r="G58" s="157">
        <f>SUM('[1]Ф.2.1:Ф.2.50'!G58)</f>
        <v>0</v>
      </c>
      <c r="H58" s="157">
        <f>SUM('[1]Ф.2.1:Ф.2.50'!H58)</f>
        <v>0</v>
      </c>
      <c r="I58" s="157">
        <f>SUM('[1]Ф.2.1:Ф.2.50'!I58)</f>
        <v>0</v>
      </c>
      <c r="J58" s="157">
        <f>SUM('[1]Ф.2.1:Ф.2.50'!J58)</f>
        <v>0</v>
      </c>
    </row>
    <row r="59" spans="1:10" s="127" customFormat="1" ht="11.25">
      <c r="A59" s="155" t="s">
        <v>239</v>
      </c>
      <c r="B59" s="155">
        <v>3000</v>
      </c>
      <c r="C59" s="155">
        <v>370</v>
      </c>
      <c r="D59" s="157">
        <f>SUM('[1]Ф.2.1:Ф.2.50'!D59)</f>
        <v>0</v>
      </c>
      <c r="E59" s="157">
        <f>SUM('[1]Ф.2.1:Ф.2.50'!E59)</f>
        <v>0</v>
      </c>
      <c r="F59" s="157">
        <f>SUM('[1]Ф.2.1:Ф.2.50'!F59)</f>
        <v>0</v>
      </c>
      <c r="G59" s="157">
        <f>SUM('[1]Ф.2.1:Ф.2.50'!G59)</f>
        <v>0</v>
      </c>
      <c r="H59" s="157">
        <f>SUM('[1]Ф.2.1:Ф.2.50'!H59)</f>
        <v>0</v>
      </c>
      <c r="I59" s="157">
        <f>SUM('[1]Ф.2.1:Ф.2.50'!I59)</f>
        <v>0</v>
      </c>
      <c r="J59" s="157">
        <f>SUM('[1]Ф.2.1:Ф.2.50'!J59)</f>
        <v>0</v>
      </c>
    </row>
    <row r="60" spans="1:10" s="127" customFormat="1" ht="11.25">
      <c r="A60" s="159" t="s">
        <v>168</v>
      </c>
      <c r="B60" s="155">
        <v>3100</v>
      </c>
      <c r="C60" s="155">
        <v>380</v>
      </c>
      <c r="D60" s="157">
        <f>SUM('[1]Ф.2.1:Ф.2.50'!D60)</f>
        <v>0</v>
      </c>
      <c r="E60" s="157">
        <f>SUM('[1]Ф.2.1:Ф.2.50'!E60)</f>
        <v>0</v>
      </c>
      <c r="F60" s="157">
        <f>SUM('[1]Ф.2.1:Ф.2.50'!F60)</f>
        <v>0</v>
      </c>
      <c r="G60" s="157">
        <f>SUM('[1]Ф.2.1:Ф.2.50'!G60)</f>
        <v>0</v>
      </c>
      <c r="H60" s="157">
        <f>SUM('[1]Ф.2.1:Ф.2.50'!H60)</f>
        <v>0</v>
      </c>
      <c r="I60" s="157">
        <f>SUM('[1]Ф.2.1:Ф.2.50'!I60)</f>
        <v>0</v>
      </c>
      <c r="J60" s="157">
        <f>SUM('[1]Ф.2.1:Ф.2.50'!J60)</f>
        <v>0</v>
      </c>
    </row>
    <row r="61" spans="1:10" s="127" customFormat="1" ht="11.25">
      <c r="A61" s="165" t="s">
        <v>240</v>
      </c>
      <c r="B61" s="161">
        <v>3110</v>
      </c>
      <c r="C61" s="161">
        <v>390</v>
      </c>
      <c r="D61" s="157">
        <f>SUM('[1]Ф.2.1:Ф.2.50'!D61)</f>
        <v>0</v>
      </c>
      <c r="E61" s="157">
        <f>SUM('[1]Ф.2.1:Ф.2.50'!E61)</f>
        <v>0</v>
      </c>
      <c r="F61" s="157">
        <f>SUM('[1]Ф.2.1:Ф.2.50'!F61)</f>
        <v>0</v>
      </c>
      <c r="G61" s="157">
        <f>SUM('[1]Ф.2.1:Ф.2.50'!G61)</f>
        <v>0</v>
      </c>
      <c r="H61" s="157">
        <f>SUM('[1]Ф.2.1:Ф.2.50'!H61)</f>
        <v>0</v>
      </c>
      <c r="I61" s="157">
        <f>SUM('[1]Ф.2.1:Ф.2.50'!I61)</f>
        <v>0</v>
      </c>
      <c r="J61" s="157">
        <f>SUM('[1]Ф.2.1:Ф.2.50'!J61)</f>
        <v>0</v>
      </c>
    </row>
    <row r="62" spans="1:10" s="127" customFormat="1" ht="11.25">
      <c r="A62" s="169" t="s">
        <v>241</v>
      </c>
      <c r="B62" s="161">
        <v>3120</v>
      </c>
      <c r="C62" s="161">
        <v>400</v>
      </c>
      <c r="D62" s="157">
        <f>SUM('[1]Ф.2.1:Ф.2.50'!D62)</f>
        <v>0</v>
      </c>
      <c r="E62" s="157">
        <f>SUM('[1]Ф.2.1:Ф.2.50'!E62)</f>
        <v>0</v>
      </c>
      <c r="F62" s="157">
        <f>SUM('[1]Ф.2.1:Ф.2.50'!F62)</f>
        <v>0</v>
      </c>
      <c r="G62" s="157">
        <f>SUM('[1]Ф.2.1:Ф.2.50'!G62)</f>
        <v>0</v>
      </c>
      <c r="H62" s="157">
        <f>SUM('[1]Ф.2.1:Ф.2.50'!H62)</f>
        <v>0</v>
      </c>
      <c r="I62" s="157">
        <f>SUM('[1]Ф.2.1:Ф.2.50'!I62)</f>
        <v>0</v>
      </c>
      <c r="J62" s="157">
        <f>SUM('[1]Ф.2.1:Ф.2.50'!J62)</f>
        <v>0</v>
      </c>
    </row>
    <row r="63" spans="1:10" s="127" customFormat="1" ht="11.25">
      <c r="A63" s="163" t="s">
        <v>242</v>
      </c>
      <c r="B63" s="158">
        <v>3121</v>
      </c>
      <c r="C63" s="158">
        <v>410</v>
      </c>
      <c r="D63" s="157">
        <f>SUM('[1]Ф.2.1:Ф.2.50'!D63)</f>
        <v>0</v>
      </c>
      <c r="E63" s="157">
        <f>SUM('[1]Ф.2.1:Ф.2.50'!E63)</f>
        <v>0</v>
      </c>
      <c r="F63" s="157">
        <f>SUM('[1]Ф.2.1:Ф.2.50'!F63)</f>
        <v>0</v>
      </c>
      <c r="G63" s="157">
        <f>SUM('[1]Ф.2.1:Ф.2.50'!G63)</f>
        <v>0</v>
      </c>
      <c r="H63" s="157">
        <f>SUM('[1]Ф.2.1:Ф.2.50'!H63)</f>
        <v>0</v>
      </c>
      <c r="I63" s="157">
        <f>SUM('[1]Ф.2.1:Ф.2.50'!I63)</f>
        <v>0</v>
      </c>
      <c r="J63" s="157">
        <f>SUM('[1]Ф.2.1:Ф.2.50'!J63)</f>
        <v>0</v>
      </c>
    </row>
    <row r="64" spans="1:10" s="127" customFormat="1" ht="11.25">
      <c r="A64" s="163" t="s">
        <v>243</v>
      </c>
      <c r="B64" s="158">
        <v>3122</v>
      </c>
      <c r="C64" s="158">
        <v>420</v>
      </c>
      <c r="D64" s="157">
        <f>SUM('[1]Ф.2.1:Ф.2.50'!D64)</f>
        <v>0</v>
      </c>
      <c r="E64" s="157">
        <f>SUM('[1]Ф.2.1:Ф.2.50'!E64)</f>
        <v>0</v>
      </c>
      <c r="F64" s="157">
        <f>SUM('[1]Ф.2.1:Ф.2.50'!F64)</f>
        <v>0</v>
      </c>
      <c r="G64" s="157">
        <f>SUM('[1]Ф.2.1:Ф.2.50'!G64)</f>
        <v>0</v>
      </c>
      <c r="H64" s="157">
        <f>SUM('[1]Ф.2.1:Ф.2.50'!H64)</f>
        <v>0</v>
      </c>
      <c r="I64" s="157">
        <f>SUM('[1]Ф.2.1:Ф.2.50'!I64)</f>
        <v>0</v>
      </c>
      <c r="J64" s="157">
        <f>SUM('[1]Ф.2.1:Ф.2.50'!J64)</f>
        <v>0</v>
      </c>
    </row>
    <row r="65" spans="1:10" s="127" customFormat="1" ht="11.25">
      <c r="A65" s="160" t="s">
        <v>244</v>
      </c>
      <c r="B65" s="161">
        <v>3130</v>
      </c>
      <c r="C65" s="161">
        <v>430</v>
      </c>
      <c r="D65" s="157">
        <f>SUM('[1]Ф.2.1:Ф.2.50'!D65)</f>
        <v>0</v>
      </c>
      <c r="E65" s="157">
        <f>SUM('[1]Ф.2.1:Ф.2.50'!E65)</f>
        <v>0</v>
      </c>
      <c r="F65" s="157">
        <f>SUM('[1]Ф.2.1:Ф.2.50'!F65)</f>
        <v>0</v>
      </c>
      <c r="G65" s="157">
        <f>SUM('[1]Ф.2.1:Ф.2.50'!G65)</f>
        <v>0</v>
      </c>
      <c r="H65" s="157">
        <f>SUM('[1]Ф.2.1:Ф.2.50'!H65)</f>
        <v>0</v>
      </c>
      <c r="I65" s="157">
        <f>SUM('[1]Ф.2.1:Ф.2.50'!I65)</f>
        <v>0</v>
      </c>
      <c r="J65" s="157">
        <f>SUM('[1]Ф.2.1:Ф.2.50'!J65)</f>
        <v>0</v>
      </c>
    </row>
    <row r="66" spans="1:10" s="127" customFormat="1" ht="11.25">
      <c r="A66" s="163" t="s">
        <v>245</v>
      </c>
      <c r="B66" s="158">
        <v>3131</v>
      </c>
      <c r="C66" s="158">
        <v>440</v>
      </c>
      <c r="D66" s="157">
        <f>SUM('[1]Ф.2.1:Ф.2.50'!D66)</f>
        <v>0</v>
      </c>
      <c r="E66" s="157">
        <f>SUM('[1]Ф.2.1:Ф.2.50'!E66)</f>
        <v>0</v>
      </c>
      <c r="F66" s="157">
        <f>SUM('[1]Ф.2.1:Ф.2.50'!F66)</f>
        <v>0</v>
      </c>
      <c r="G66" s="157">
        <f>SUM('[1]Ф.2.1:Ф.2.50'!G66)</f>
        <v>0</v>
      </c>
      <c r="H66" s="157">
        <f>SUM('[1]Ф.2.1:Ф.2.50'!H66)</f>
        <v>0</v>
      </c>
      <c r="I66" s="157">
        <f>SUM('[1]Ф.2.1:Ф.2.50'!I66)</f>
        <v>0</v>
      </c>
      <c r="J66" s="157">
        <f>SUM('[1]Ф.2.1:Ф.2.50'!J66)</f>
        <v>0</v>
      </c>
    </row>
    <row r="67" spans="1:10" s="127" customFormat="1" ht="11.25">
      <c r="A67" s="163" t="s">
        <v>246</v>
      </c>
      <c r="B67" s="158">
        <v>3132</v>
      </c>
      <c r="C67" s="158">
        <v>450</v>
      </c>
      <c r="D67" s="157">
        <f>SUM('[1]Ф.2.1:Ф.2.50'!D67)</f>
        <v>0</v>
      </c>
      <c r="E67" s="157">
        <f>SUM('[1]Ф.2.1:Ф.2.50'!E67)</f>
        <v>0</v>
      </c>
      <c r="F67" s="157">
        <f>SUM('[1]Ф.2.1:Ф.2.50'!F67)</f>
        <v>0</v>
      </c>
      <c r="G67" s="157">
        <f>SUM('[1]Ф.2.1:Ф.2.50'!G67)</f>
        <v>0</v>
      </c>
      <c r="H67" s="157">
        <f>SUM('[1]Ф.2.1:Ф.2.50'!H67)</f>
        <v>0</v>
      </c>
      <c r="I67" s="157">
        <f>SUM('[1]Ф.2.1:Ф.2.50'!I67)</f>
        <v>0</v>
      </c>
      <c r="J67" s="157">
        <f>SUM('[1]Ф.2.1:Ф.2.50'!J67)</f>
        <v>0</v>
      </c>
    </row>
    <row r="68" spans="1:10" s="127" customFormat="1" ht="11.25">
      <c r="A68" s="160" t="s">
        <v>247</v>
      </c>
      <c r="B68" s="161">
        <v>3140</v>
      </c>
      <c r="C68" s="161">
        <v>460</v>
      </c>
      <c r="D68" s="157">
        <f>SUM('[1]Ф.2.1:Ф.2.50'!D68)</f>
        <v>0</v>
      </c>
      <c r="E68" s="157">
        <f>SUM('[1]Ф.2.1:Ф.2.50'!E68)</f>
        <v>0</v>
      </c>
      <c r="F68" s="157">
        <f>SUM('[1]Ф.2.1:Ф.2.50'!F68)</f>
        <v>0</v>
      </c>
      <c r="G68" s="157">
        <f>SUM('[1]Ф.2.1:Ф.2.50'!G68)</f>
        <v>0</v>
      </c>
      <c r="H68" s="157">
        <f>SUM('[1]Ф.2.1:Ф.2.50'!H68)</f>
        <v>0</v>
      </c>
      <c r="I68" s="157">
        <f>SUM('[1]Ф.2.1:Ф.2.50'!I68)</f>
        <v>0</v>
      </c>
      <c r="J68" s="157">
        <f>SUM('[1]Ф.2.1:Ф.2.50'!J68)</f>
        <v>0</v>
      </c>
    </row>
    <row r="69" spans="1:10" s="127" customFormat="1" ht="12">
      <c r="A69" s="171" t="s">
        <v>248</v>
      </c>
      <c r="B69" s="158">
        <v>3141</v>
      </c>
      <c r="C69" s="158">
        <v>470</v>
      </c>
      <c r="D69" s="157">
        <f>SUM('[1]Ф.2.1:Ф.2.50'!D69)</f>
        <v>0</v>
      </c>
      <c r="E69" s="157">
        <f>SUM('[1]Ф.2.1:Ф.2.50'!E69)</f>
        <v>0</v>
      </c>
      <c r="F69" s="157">
        <f>SUM('[1]Ф.2.1:Ф.2.50'!F69)</f>
        <v>0</v>
      </c>
      <c r="G69" s="157">
        <f>SUM('[1]Ф.2.1:Ф.2.50'!G69)</f>
        <v>0</v>
      </c>
      <c r="H69" s="157">
        <f>SUM('[1]Ф.2.1:Ф.2.50'!H69)</f>
        <v>0</v>
      </c>
      <c r="I69" s="157">
        <f>SUM('[1]Ф.2.1:Ф.2.50'!I69)</f>
        <v>0</v>
      </c>
      <c r="J69" s="157">
        <f>SUM('[1]Ф.2.1:Ф.2.50'!J69)</f>
        <v>0</v>
      </c>
    </row>
    <row r="70" spans="1:10" s="127" customFormat="1" ht="12">
      <c r="A70" s="171" t="s">
        <v>249</v>
      </c>
      <c r="B70" s="158">
        <v>3142</v>
      </c>
      <c r="C70" s="158">
        <v>480</v>
      </c>
      <c r="D70" s="157">
        <f>SUM('[1]Ф.2.1:Ф.2.50'!D70)</f>
        <v>0</v>
      </c>
      <c r="E70" s="157">
        <f>SUM('[1]Ф.2.1:Ф.2.50'!E70)</f>
        <v>0</v>
      </c>
      <c r="F70" s="157">
        <f>SUM('[1]Ф.2.1:Ф.2.50'!F70)</f>
        <v>0</v>
      </c>
      <c r="G70" s="157">
        <f>SUM('[1]Ф.2.1:Ф.2.50'!G70)</f>
        <v>0</v>
      </c>
      <c r="H70" s="157">
        <f>SUM('[1]Ф.2.1:Ф.2.50'!H70)</f>
        <v>0</v>
      </c>
      <c r="I70" s="157">
        <f>SUM('[1]Ф.2.1:Ф.2.50'!I70)</f>
        <v>0</v>
      </c>
      <c r="J70" s="157">
        <f>SUM('[1]Ф.2.1:Ф.2.50'!J70)</f>
        <v>0</v>
      </c>
    </row>
    <row r="71" spans="1:10" s="127" customFormat="1" ht="12">
      <c r="A71" s="171" t="s">
        <v>250</v>
      </c>
      <c r="B71" s="158">
        <v>3143</v>
      </c>
      <c r="C71" s="158">
        <v>490</v>
      </c>
      <c r="D71" s="157">
        <f>SUM('[1]Ф.2.1:Ф.2.50'!D71)</f>
        <v>0</v>
      </c>
      <c r="E71" s="157">
        <f>SUM('[1]Ф.2.1:Ф.2.50'!E71)</f>
        <v>0</v>
      </c>
      <c r="F71" s="157">
        <f>SUM('[1]Ф.2.1:Ф.2.50'!F71)</f>
        <v>0</v>
      </c>
      <c r="G71" s="157">
        <f>SUM('[1]Ф.2.1:Ф.2.50'!G71)</f>
        <v>0</v>
      </c>
      <c r="H71" s="157">
        <f>SUM('[1]Ф.2.1:Ф.2.50'!H71)</f>
        <v>0</v>
      </c>
      <c r="I71" s="157">
        <f>SUM('[1]Ф.2.1:Ф.2.50'!I71)</f>
        <v>0</v>
      </c>
      <c r="J71" s="157">
        <f>SUM('[1]Ф.2.1:Ф.2.50'!J71)</f>
        <v>0</v>
      </c>
    </row>
    <row r="72" spans="1:10" s="127" customFormat="1" ht="11.25">
      <c r="A72" s="160" t="s">
        <v>251</v>
      </c>
      <c r="B72" s="161">
        <v>3150</v>
      </c>
      <c r="C72" s="161">
        <v>500</v>
      </c>
      <c r="D72" s="157">
        <f>SUM('[1]Ф.2.1:Ф.2.50'!D72)</f>
        <v>0</v>
      </c>
      <c r="E72" s="157">
        <f>SUM('[1]Ф.2.1:Ф.2.50'!E72)</f>
        <v>0</v>
      </c>
      <c r="F72" s="157">
        <f>SUM('[1]Ф.2.1:Ф.2.50'!F72)</f>
        <v>0</v>
      </c>
      <c r="G72" s="157">
        <f>SUM('[1]Ф.2.1:Ф.2.50'!G72)</f>
        <v>0</v>
      </c>
      <c r="H72" s="157">
        <f>SUM('[1]Ф.2.1:Ф.2.50'!H72)</f>
        <v>0</v>
      </c>
      <c r="I72" s="157">
        <f>SUM('[1]Ф.2.1:Ф.2.50'!I72)</f>
        <v>0</v>
      </c>
      <c r="J72" s="157">
        <f>SUM('[1]Ф.2.1:Ф.2.50'!J72)</f>
        <v>0</v>
      </c>
    </row>
    <row r="73" spans="1:10" s="127" customFormat="1" ht="11.25">
      <c r="A73" s="160" t="s">
        <v>252</v>
      </c>
      <c r="B73" s="161">
        <v>3160</v>
      </c>
      <c r="C73" s="161">
        <v>510</v>
      </c>
      <c r="D73" s="157">
        <f>SUM('[1]Ф.2.1:Ф.2.50'!D73)</f>
        <v>0</v>
      </c>
      <c r="E73" s="157">
        <f>SUM('[1]Ф.2.1:Ф.2.50'!E73)</f>
        <v>0</v>
      </c>
      <c r="F73" s="157">
        <f>SUM('[1]Ф.2.1:Ф.2.50'!F73)</f>
        <v>0</v>
      </c>
      <c r="G73" s="157">
        <f>SUM('[1]Ф.2.1:Ф.2.50'!G73)</f>
        <v>0</v>
      </c>
      <c r="H73" s="157">
        <f>SUM('[1]Ф.2.1:Ф.2.50'!H73)</f>
        <v>0</v>
      </c>
      <c r="I73" s="157">
        <f>SUM('[1]Ф.2.1:Ф.2.50'!I73)</f>
        <v>0</v>
      </c>
      <c r="J73" s="157">
        <f>SUM('[1]Ф.2.1:Ф.2.50'!J73)</f>
        <v>0</v>
      </c>
    </row>
    <row r="74" spans="1:10" s="127" customFormat="1" ht="11.25">
      <c r="A74" s="159" t="s">
        <v>169</v>
      </c>
      <c r="B74" s="155">
        <v>3200</v>
      </c>
      <c r="C74" s="155">
        <v>520</v>
      </c>
      <c r="D74" s="157">
        <f>SUM('[1]Ф.2.1:Ф.2.50'!D74)</f>
        <v>0</v>
      </c>
      <c r="E74" s="157">
        <f>SUM('[1]Ф.2.1:Ф.2.50'!E74)</f>
        <v>0</v>
      </c>
      <c r="F74" s="157">
        <f>SUM('[1]Ф.2.1:Ф.2.50'!F74)</f>
        <v>0</v>
      </c>
      <c r="G74" s="157">
        <f>SUM('[1]Ф.2.1:Ф.2.50'!G74)</f>
        <v>0</v>
      </c>
      <c r="H74" s="157">
        <f>SUM('[1]Ф.2.1:Ф.2.50'!H74)</f>
        <v>0</v>
      </c>
      <c r="I74" s="157">
        <f>SUM('[1]Ф.2.1:Ф.2.50'!I74)</f>
        <v>0</v>
      </c>
      <c r="J74" s="157">
        <f>SUM('[1]Ф.2.1:Ф.2.50'!J74)</f>
        <v>0</v>
      </c>
    </row>
    <row r="75" spans="1:10" s="127" customFormat="1" ht="11.25">
      <c r="A75" s="165" t="s">
        <v>253</v>
      </c>
      <c r="B75" s="161">
        <v>3210</v>
      </c>
      <c r="C75" s="161">
        <v>530</v>
      </c>
      <c r="D75" s="157">
        <f>SUM('[1]Ф.2.1:Ф.2.50'!D75)</f>
        <v>0</v>
      </c>
      <c r="E75" s="157">
        <f>SUM('[1]Ф.2.1:Ф.2.50'!E75)</f>
        <v>0</v>
      </c>
      <c r="F75" s="157">
        <f>SUM('[1]Ф.2.1:Ф.2.50'!F75)</f>
        <v>0</v>
      </c>
      <c r="G75" s="157">
        <f>SUM('[1]Ф.2.1:Ф.2.50'!G75)</f>
        <v>0</v>
      </c>
      <c r="H75" s="157">
        <f>SUM('[1]Ф.2.1:Ф.2.50'!H75)</f>
        <v>0</v>
      </c>
      <c r="I75" s="157">
        <f>SUM('[1]Ф.2.1:Ф.2.50'!I75)</f>
        <v>0</v>
      </c>
      <c r="J75" s="157">
        <f>SUM('[1]Ф.2.1:Ф.2.50'!J75)</f>
        <v>0</v>
      </c>
    </row>
    <row r="76" spans="1:10" s="127" customFormat="1" ht="11.25">
      <c r="A76" s="165" t="s">
        <v>254</v>
      </c>
      <c r="B76" s="161">
        <v>3220</v>
      </c>
      <c r="C76" s="161">
        <v>540</v>
      </c>
      <c r="D76" s="157">
        <f>SUM('[1]Ф.2.1:Ф.2.50'!D76)</f>
        <v>0</v>
      </c>
      <c r="E76" s="157">
        <f>SUM('[1]Ф.2.1:Ф.2.50'!E76)</f>
        <v>0</v>
      </c>
      <c r="F76" s="157">
        <f>SUM('[1]Ф.2.1:Ф.2.50'!F76)</f>
        <v>0</v>
      </c>
      <c r="G76" s="157">
        <f>SUM('[1]Ф.2.1:Ф.2.50'!G76)</f>
        <v>0</v>
      </c>
      <c r="H76" s="157">
        <f>SUM('[1]Ф.2.1:Ф.2.50'!H76)</f>
        <v>0</v>
      </c>
      <c r="I76" s="157">
        <f>SUM('[1]Ф.2.1:Ф.2.50'!I76)</f>
        <v>0</v>
      </c>
      <c r="J76" s="157">
        <f>SUM('[1]Ф.2.1:Ф.2.50'!J76)</f>
        <v>0</v>
      </c>
    </row>
    <row r="77" spans="1:10" s="127" customFormat="1" ht="11.25">
      <c r="A77" s="160" t="s">
        <v>255</v>
      </c>
      <c r="B77" s="161">
        <v>3230</v>
      </c>
      <c r="C77" s="161">
        <v>550</v>
      </c>
      <c r="D77" s="157">
        <f>SUM('[1]Ф.2.1:Ф.2.50'!D77)</f>
        <v>0</v>
      </c>
      <c r="E77" s="157">
        <f>SUM('[1]Ф.2.1:Ф.2.50'!E77)</f>
        <v>0</v>
      </c>
      <c r="F77" s="157">
        <f>SUM('[1]Ф.2.1:Ф.2.50'!F77)</f>
        <v>0</v>
      </c>
      <c r="G77" s="157">
        <f>SUM('[1]Ф.2.1:Ф.2.50'!G77)</f>
        <v>0</v>
      </c>
      <c r="H77" s="157">
        <f>SUM('[1]Ф.2.1:Ф.2.50'!H77)</f>
        <v>0</v>
      </c>
      <c r="I77" s="157">
        <f>SUM('[1]Ф.2.1:Ф.2.50'!I77)</f>
        <v>0</v>
      </c>
      <c r="J77" s="157">
        <f>SUM('[1]Ф.2.1:Ф.2.50'!J77)</f>
        <v>0</v>
      </c>
    </row>
    <row r="78" spans="1:10" s="127" customFormat="1" ht="11.25">
      <c r="A78" s="165" t="s">
        <v>256</v>
      </c>
      <c r="B78" s="161">
        <v>3240</v>
      </c>
      <c r="C78" s="161">
        <v>560</v>
      </c>
      <c r="D78" s="157">
        <f>SUM('[1]Ф.2.1:Ф.2.50'!D78)</f>
        <v>0</v>
      </c>
      <c r="E78" s="157">
        <f>SUM('[1]Ф.2.1:Ф.2.50'!E78)</f>
        <v>0</v>
      </c>
      <c r="F78" s="157">
        <f>SUM('[1]Ф.2.1:Ф.2.50'!F78)</f>
        <v>0</v>
      </c>
      <c r="G78" s="157">
        <f>SUM('[1]Ф.2.1:Ф.2.50'!G78)</f>
        <v>0</v>
      </c>
      <c r="H78" s="157">
        <f>SUM('[1]Ф.2.1:Ф.2.50'!H78)</f>
        <v>0</v>
      </c>
      <c r="I78" s="157">
        <f>SUM('[1]Ф.2.1:Ф.2.50'!I78)</f>
        <v>0</v>
      </c>
      <c r="J78" s="157">
        <f>SUM('[1]Ф.2.1:Ф.2.50'!J78)</f>
        <v>0</v>
      </c>
    </row>
    <row r="79" spans="1:10" s="127" customFormat="1" ht="11.25">
      <c r="A79" s="155" t="s">
        <v>170</v>
      </c>
      <c r="B79" s="155">
        <v>4100</v>
      </c>
      <c r="C79" s="155">
        <v>570</v>
      </c>
      <c r="D79" s="157">
        <f>SUM('[1]Ф.2.1:Ф.2.50'!D79)</f>
        <v>0</v>
      </c>
      <c r="E79" s="157">
        <f>SUM('[1]Ф.2.1:Ф.2.50'!E79)</f>
        <v>0</v>
      </c>
      <c r="F79" s="157">
        <f>SUM('[1]Ф.2.1:Ф.2.50'!F79)</f>
        <v>0</v>
      </c>
      <c r="G79" s="157">
        <f>SUM('[1]Ф.2.1:Ф.2.50'!G79)</f>
        <v>0</v>
      </c>
      <c r="H79" s="157">
        <f>SUM('[1]Ф.2.1:Ф.2.50'!H79)</f>
        <v>0</v>
      </c>
      <c r="I79" s="157">
        <f>SUM('[1]Ф.2.1:Ф.2.50'!I79)</f>
        <v>0</v>
      </c>
      <c r="J79" s="157">
        <f>SUM('[1]Ф.2.1:Ф.2.50'!J79)</f>
        <v>0</v>
      </c>
    </row>
    <row r="80" spans="1:10" s="127" customFormat="1" ht="11.25">
      <c r="A80" s="160" t="s">
        <v>257</v>
      </c>
      <c r="B80" s="161">
        <v>4110</v>
      </c>
      <c r="C80" s="161">
        <v>580</v>
      </c>
      <c r="D80" s="157">
        <f>SUM('[1]Ф.2.1:Ф.2.50'!D80)</f>
        <v>0</v>
      </c>
      <c r="E80" s="157">
        <f>SUM('[1]Ф.2.1:Ф.2.50'!E80)</f>
        <v>0</v>
      </c>
      <c r="F80" s="157">
        <f>SUM('[1]Ф.2.1:Ф.2.50'!F80)</f>
        <v>0</v>
      </c>
      <c r="G80" s="157">
        <f>SUM('[1]Ф.2.1:Ф.2.50'!G80)</f>
        <v>0</v>
      </c>
      <c r="H80" s="157">
        <f>SUM('[1]Ф.2.1:Ф.2.50'!H80)</f>
        <v>0</v>
      </c>
      <c r="I80" s="157">
        <f>SUM('[1]Ф.2.1:Ф.2.50'!I80)</f>
        <v>0</v>
      </c>
      <c r="J80" s="157">
        <f>SUM('[1]Ф.2.1:Ф.2.50'!J80)</f>
        <v>0</v>
      </c>
    </row>
    <row r="81" spans="1:10" s="127" customFormat="1" ht="11.25">
      <c r="A81" s="163" t="s">
        <v>258</v>
      </c>
      <c r="B81" s="158">
        <v>4111</v>
      </c>
      <c r="C81" s="158">
        <v>590</v>
      </c>
      <c r="D81" s="157">
        <f>SUM('[1]Ф.2.1:Ф.2.50'!D81)</f>
        <v>0</v>
      </c>
      <c r="E81" s="157">
        <f>SUM('[1]Ф.2.1:Ф.2.50'!E81)</f>
        <v>0</v>
      </c>
      <c r="F81" s="157">
        <f>SUM('[1]Ф.2.1:Ф.2.50'!F81)</f>
        <v>0</v>
      </c>
      <c r="G81" s="157">
        <f>SUM('[1]Ф.2.1:Ф.2.50'!G81)</f>
        <v>0</v>
      </c>
      <c r="H81" s="157">
        <f>SUM('[1]Ф.2.1:Ф.2.50'!H81)</f>
        <v>0</v>
      </c>
      <c r="I81" s="157">
        <f>SUM('[1]Ф.2.1:Ф.2.50'!I81)</f>
        <v>0</v>
      </c>
      <c r="J81" s="157">
        <f>SUM('[1]Ф.2.1:Ф.2.50'!J81)</f>
        <v>0</v>
      </c>
    </row>
    <row r="82" spans="1:10" s="127" customFormat="1" ht="12.75" customHeight="1">
      <c r="A82" s="163" t="s">
        <v>259</v>
      </c>
      <c r="B82" s="158">
        <v>4112</v>
      </c>
      <c r="C82" s="158">
        <v>600</v>
      </c>
      <c r="D82" s="157">
        <f>SUM('[1]Ф.2.1:Ф.2.50'!D82)</f>
        <v>0</v>
      </c>
      <c r="E82" s="157">
        <f>SUM('[1]Ф.2.1:Ф.2.50'!E82)</f>
        <v>0</v>
      </c>
      <c r="F82" s="157">
        <f>SUM('[1]Ф.2.1:Ф.2.50'!F82)</f>
        <v>0</v>
      </c>
      <c r="G82" s="157">
        <f>SUM('[1]Ф.2.1:Ф.2.50'!G82)</f>
        <v>0</v>
      </c>
      <c r="H82" s="157">
        <f>SUM('[1]Ф.2.1:Ф.2.50'!H82)</f>
        <v>0</v>
      </c>
      <c r="I82" s="157">
        <f>SUM('[1]Ф.2.1:Ф.2.50'!I82)</f>
        <v>0</v>
      </c>
      <c r="J82" s="157">
        <f>SUM('[1]Ф.2.1:Ф.2.50'!J82)</f>
        <v>0</v>
      </c>
    </row>
    <row r="83" spans="1:10" s="127" customFormat="1" ht="12.75">
      <c r="A83" s="172" t="s">
        <v>260</v>
      </c>
      <c r="B83" s="158">
        <v>4113</v>
      </c>
      <c r="C83" s="158">
        <v>610</v>
      </c>
      <c r="D83" s="157">
        <f>SUM('[1]Ф.2.1:Ф.2.50'!D83)</f>
        <v>0</v>
      </c>
      <c r="E83" s="157">
        <f>SUM('[1]Ф.2.1:Ф.2.50'!E83)</f>
        <v>0</v>
      </c>
      <c r="F83" s="157">
        <f>SUM('[1]Ф.2.1:Ф.2.50'!F83)</f>
        <v>0</v>
      </c>
      <c r="G83" s="157">
        <f>SUM('[1]Ф.2.1:Ф.2.50'!G83)</f>
        <v>0</v>
      </c>
      <c r="H83" s="157">
        <f>SUM('[1]Ф.2.1:Ф.2.50'!H83)</f>
        <v>0</v>
      </c>
      <c r="I83" s="157">
        <f>SUM('[1]Ф.2.1:Ф.2.50'!I83)</f>
        <v>0</v>
      </c>
      <c r="J83" s="157">
        <f>SUM('[1]Ф.2.1:Ф.2.50'!J83)</f>
        <v>0</v>
      </c>
    </row>
    <row r="84" spans="1:10" s="127" customFormat="1" ht="11.25">
      <c r="A84" s="155" t="s">
        <v>171</v>
      </c>
      <c r="B84" s="155">
        <v>4200</v>
      </c>
      <c r="C84" s="155">
        <v>620</v>
      </c>
      <c r="D84" s="157">
        <f>SUM('[1]Ф.2.1:Ф.2.50'!D84)</f>
        <v>0</v>
      </c>
      <c r="E84" s="157">
        <f>SUM('[1]Ф.2.1:Ф.2.50'!E84)</f>
        <v>0</v>
      </c>
      <c r="F84" s="157">
        <f>SUM('[1]Ф.2.1:Ф.2.50'!F84)</f>
        <v>0</v>
      </c>
      <c r="G84" s="157">
        <f>SUM('[1]Ф.2.1:Ф.2.50'!G84)</f>
        <v>0</v>
      </c>
      <c r="H84" s="157">
        <f>SUM('[1]Ф.2.1:Ф.2.50'!H84)</f>
        <v>0</v>
      </c>
      <c r="I84" s="157">
        <f>SUM('[1]Ф.2.1:Ф.2.50'!I84)</f>
        <v>0</v>
      </c>
      <c r="J84" s="157">
        <f>SUM('[1]Ф.2.1:Ф.2.50'!J84)</f>
        <v>0</v>
      </c>
    </row>
    <row r="85" spans="1:10" s="127" customFormat="1" ht="11.25">
      <c r="A85" s="160" t="s">
        <v>261</v>
      </c>
      <c r="B85" s="161">
        <v>4210</v>
      </c>
      <c r="C85" s="161">
        <v>630</v>
      </c>
      <c r="D85" s="157">
        <f>SUM('[1]Ф.2.1:Ф.2.50'!D85)</f>
        <v>0</v>
      </c>
      <c r="E85" s="157">
        <f>SUM('[1]Ф.2.1:Ф.2.50'!E85)</f>
        <v>0</v>
      </c>
      <c r="F85" s="157">
        <f>SUM('[1]Ф.2.1:Ф.2.50'!F85)</f>
        <v>0</v>
      </c>
      <c r="G85" s="157">
        <f>SUM('[1]Ф.2.1:Ф.2.50'!G85)</f>
        <v>0</v>
      </c>
      <c r="H85" s="157">
        <f>SUM('[1]Ф.2.1:Ф.2.50'!H85)</f>
        <v>0</v>
      </c>
      <c r="I85" s="157">
        <f>SUM('[1]Ф.2.1:Ф.2.50'!I85)</f>
        <v>0</v>
      </c>
      <c r="J85" s="157">
        <f>SUM('[1]Ф.2.1:Ф.2.50'!J85)</f>
        <v>0</v>
      </c>
    </row>
    <row r="86" spans="1:10" s="127" customFormat="1" ht="11.25">
      <c r="A86" s="163" t="s">
        <v>262</v>
      </c>
      <c r="B86" s="158">
        <v>5000</v>
      </c>
      <c r="C86" s="158">
        <v>640</v>
      </c>
      <c r="D86" s="173" t="s">
        <v>263</v>
      </c>
      <c r="E86" s="157">
        <f>SUM('[1]Ф.2.1:Ф.2.50'!E86)</f>
        <v>18561</v>
      </c>
      <c r="F86" s="174" t="s">
        <v>263</v>
      </c>
      <c r="G86" s="174" t="s">
        <v>263</v>
      </c>
      <c r="H86" s="174" t="s">
        <v>263</v>
      </c>
      <c r="I86" s="174" t="s">
        <v>263</v>
      </c>
      <c r="J86" s="175" t="s">
        <v>263</v>
      </c>
    </row>
    <row r="87" spans="1:10" s="127" customFormat="1" ht="11.25">
      <c r="A87" s="163" t="s">
        <v>167</v>
      </c>
      <c r="B87" s="158">
        <v>9000</v>
      </c>
      <c r="C87" s="158">
        <v>650</v>
      </c>
      <c r="D87" s="157">
        <f>SUM('[1]Ф.2.1:Ф.2.50'!D87)</f>
        <v>0</v>
      </c>
      <c r="E87" s="157">
        <f>SUM('[1]Ф.2.1:Ф.2.50'!E87)</f>
        <v>0</v>
      </c>
      <c r="F87" s="157">
        <f>SUM('[1]Ф.2.1:Ф.2.50'!F87)</f>
        <v>0</v>
      </c>
      <c r="G87" s="157">
        <f>SUM('[1]Ф.2.1:Ф.2.50'!G87)</f>
        <v>0</v>
      </c>
      <c r="H87" s="157">
        <f>SUM('[1]Ф.2.1:Ф.2.50'!H87)</f>
        <v>0</v>
      </c>
      <c r="I87" s="157">
        <f>SUM('[1]Ф.2.1:Ф.2.50'!I87)</f>
        <v>0</v>
      </c>
      <c r="J87" s="157">
        <f>SUM('[1]Ф.2.1:Ф.2.50'!J87)</f>
        <v>0</v>
      </c>
    </row>
    <row r="88" spans="1:10" s="127" customFormat="1" ht="11.25" hidden="1">
      <c r="A88" s="176"/>
      <c r="B88" s="177"/>
      <c r="C88" s="177">
        <v>650</v>
      </c>
      <c r="D88" s="178"/>
      <c r="E88" s="178"/>
      <c r="F88" s="178"/>
      <c r="G88" s="178"/>
      <c r="H88" s="178"/>
      <c r="I88" s="178"/>
      <c r="J88" s="178"/>
    </row>
    <row r="89" spans="1:10" s="127" customFormat="1" ht="11.25" hidden="1">
      <c r="A89" s="163"/>
      <c r="B89" s="179"/>
      <c r="C89" s="179"/>
      <c r="D89" s="178"/>
      <c r="E89" s="178"/>
      <c r="F89" s="178"/>
      <c r="G89" s="178"/>
      <c r="H89" s="178"/>
      <c r="I89" s="178"/>
      <c r="J89" s="178"/>
    </row>
    <row r="90" spans="1:10" s="127" customFormat="1" ht="11.25" hidden="1">
      <c r="A90" s="163"/>
      <c r="B90" s="179"/>
      <c r="C90" s="179"/>
      <c r="D90" s="178"/>
      <c r="E90" s="178"/>
      <c r="F90" s="178"/>
      <c r="G90" s="178"/>
      <c r="H90" s="178"/>
      <c r="I90" s="178"/>
      <c r="J90" s="178"/>
    </row>
    <row r="91" spans="1:10" s="127" customFormat="1" ht="12.75" hidden="1">
      <c r="A91" s="180"/>
      <c r="B91" s="179"/>
      <c r="C91" s="179"/>
      <c r="D91" s="178"/>
      <c r="E91" s="178"/>
      <c r="F91" s="178"/>
      <c r="G91" s="178"/>
      <c r="H91" s="178"/>
      <c r="I91" s="178"/>
      <c r="J91" s="178"/>
    </row>
    <row r="92" spans="1:10" s="127" customFormat="1" ht="11.25" hidden="1">
      <c r="A92" s="160"/>
      <c r="B92" s="181"/>
      <c r="C92" s="181"/>
      <c r="D92" s="178"/>
      <c r="E92" s="178"/>
      <c r="F92" s="178"/>
      <c r="G92" s="178"/>
      <c r="H92" s="178"/>
      <c r="I92" s="178"/>
      <c r="J92" s="178"/>
    </row>
    <row r="93" spans="1:10" s="127" customFormat="1" ht="11.25" hidden="1">
      <c r="A93" s="163"/>
      <c r="B93" s="179"/>
      <c r="C93" s="179"/>
      <c r="D93" s="178"/>
      <c r="E93" s="178"/>
      <c r="F93" s="178"/>
      <c r="G93" s="178"/>
      <c r="H93" s="178"/>
      <c r="I93" s="178"/>
      <c r="J93" s="178"/>
    </row>
    <row r="94" spans="1:10" s="127" customFormat="1" ht="11.25" hidden="1">
      <c r="A94" s="163"/>
      <c r="B94" s="179"/>
      <c r="C94" s="179"/>
      <c r="D94" s="178"/>
      <c r="E94" s="178"/>
      <c r="F94" s="178"/>
      <c r="G94" s="178"/>
      <c r="H94" s="178"/>
      <c r="I94" s="178"/>
      <c r="J94" s="178"/>
    </row>
    <row r="95" spans="1:10" s="127" customFormat="1" ht="11.25" hidden="1">
      <c r="A95" s="163"/>
      <c r="B95" s="179"/>
      <c r="C95" s="179"/>
      <c r="D95" s="178"/>
      <c r="E95" s="178"/>
      <c r="F95" s="178"/>
      <c r="G95" s="178"/>
      <c r="H95" s="178"/>
      <c r="I95" s="178"/>
      <c r="J95" s="178"/>
    </row>
    <row r="96" spans="1:10" s="127" customFormat="1" ht="12" hidden="1">
      <c r="A96" s="182"/>
      <c r="B96" s="183"/>
      <c r="C96" s="183"/>
      <c r="D96" s="178"/>
      <c r="E96" s="178"/>
      <c r="F96" s="178"/>
      <c r="G96" s="178"/>
      <c r="H96" s="178"/>
      <c r="I96" s="178"/>
      <c r="J96" s="178"/>
    </row>
    <row r="97" spans="1:10" s="127" customFormat="1" ht="11.25" hidden="1">
      <c r="A97" s="160"/>
      <c r="B97" s="181"/>
      <c r="C97" s="181"/>
      <c r="D97" s="178"/>
      <c r="E97" s="178"/>
      <c r="F97" s="178"/>
      <c r="G97" s="178"/>
      <c r="H97" s="178"/>
      <c r="I97" s="178"/>
      <c r="J97" s="178"/>
    </row>
    <row r="98" spans="1:10" s="127" customFormat="1" ht="11.25" hidden="1">
      <c r="A98" s="160"/>
      <c r="B98" s="181"/>
      <c r="C98" s="181"/>
      <c r="D98" s="178"/>
      <c r="E98" s="178"/>
      <c r="F98" s="178"/>
      <c r="G98" s="178"/>
      <c r="H98" s="178"/>
      <c r="I98" s="178"/>
      <c r="J98" s="178"/>
    </row>
    <row r="99" spans="1:10" s="127" customFormat="1" ht="11.25" hidden="1">
      <c r="A99" s="184"/>
      <c r="B99" s="185"/>
      <c r="C99" s="179"/>
      <c r="D99" s="186"/>
      <c r="E99" s="178"/>
      <c r="F99" s="186"/>
      <c r="G99" s="186"/>
      <c r="H99" s="186"/>
      <c r="I99" s="186"/>
      <c r="J99" s="186"/>
    </row>
    <row r="100" spans="1:5" ht="14.25" customHeight="1">
      <c r="A100" s="132" t="s">
        <v>264</v>
      </c>
      <c r="D100" s="188"/>
      <c r="E100" s="188"/>
    </row>
    <row r="101" spans="1:9" s="120" customFormat="1" ht="12.75" customHeight="1">
      <c r="A101" s="189" t="str">
        <f>'[1]ЗАПОЛНИТЬ'!F30</f>
        <v>Завідувач</v>
      </c>
      <c r="C101" s="189"/>
      <c r="D101" s="190"/>
      <c r="E101" s="190"/>
      <c r="F101" s="189"/>
      <c r="G101" s="191" t="str">
        <f>'[1]ЗАПОЛНИТЬ'!F26</f>
        <v>Гриневич М.Г.</v>
      </c>
      <c r="H101" s="191"/>
      <c r="I101" s="191"/>
    </row>
    <row r="102" spans="2:8" s="120" customFormat="1" ht="12.75" customHeight="1">
      <c r="B102" s="189"/>
      <c r="C102" s="189"/>
      <c r="D102" s="192" t="s">
        <v>86</v>
      </c>
      <c r="E102" s="192"/>
      <c r="F102" s="189"/>
      <c r="G102" s="193" t="s">
        <v>265</v>
      </c>
      <c r="H102" s="193"/>
    </row>
    <row r="103" spans="1:9" s="120" customFormat="1" ht="12" customHeight="1">
      <c r="A103" s="189" t="str">
        <f>'[1]ЗАПОЛНИТЬ'!F31</f>
        <v>Головний бухгалтер</v>
      </c>
      <c r="C103" s="189"/>
      <c r="D103" s="194"/>
      <c r="E103" s="194"/>
      <c r="F103" s="189"/>
      <c r="G103" s="191" t="str">
        <f>'[1]ЗАПОЛНИТЬ'!F28</f>
        <v>Шкляр О.Ю.</v>
      </c>
      <c r="H103" s="191"/>
      <c r="I103" s="191"/>
    </row>
    <row r="104" spans="1:9" s="120" customFormat="1" ht="12" customHeight="1">
      <c r="A104" s="195" t="str">
        <f>'[1]ЗАПОЛНИТЬ'!C19</f>
        <v>"05" квітня 2017 року</v>
      </c>
      <c r="C104" s="189"/>
      <c r="D104" s="192" t="s">
        <v>86</v>
      </c>
      <c r="E104" s="192"/>
      <c r="G104" s="193" t="s">
        <v>265</v>
      </c>
      <c r="H104" s="193"/>
      <c r="I104" s="196"/>
    </row>
    <row r="105" s="120" customFormat="1" ht="15">
      <c r="A105" s="127"/>
    </row>
    <row r="107" ht="12.75">
      <c r="A107" s="197"/>
    </row>
  </sheetData>
  <mergeCells count="34">
    <mergeCell ref="D104:E104"/>
    <mergeCell ref="G104:H104"/>
    <mergeCell ref="D102:E102"/>
    <mergeCell ref="G102:H102"/>
    <mergeCell ref="D103:E103"/>
    <mergeCell ref="G103:I103"/>
    <mergeCell ref="H19:H21"/>
    <mergeCell ref="I19:I21"/>
    <mergeCell ref="J19:J21"/>
    <mergeCell ref="D101:E101"/>
    <mergeCell ref="G101:I101"/>
    <mergeCell ref="A15:C15"/>
    <mergeCell ref="E15:J15"/>
    <mergeCell ref="A18:L18"/>
    <mergeCell ref="A19:A21"/>
    <mergeCell ref="B19:B21"/>
    <mergeCell ref="C19:C21"/>
    <mergeCell ref="D19:D21"/>
    <mergeCell ref="E19:E21"/>
    <mergeCell ref="F19:F21"/>
    <mergeCell ref="G19:G21"/>
    <mergeCell ref="A13:C13"/>
    <mergeCell ref="E13:J13"/>
    <mergeCell ref="A14:C14"/>
    <mergeCell ref="E14:J14"/>
    <mergeCell ref="B9:H9"/>
    <mergeCell ref="B10:H10"/>
    <mergeCell ref="B11:H11"/>
    <mergeCell ref="A12:C12"/>
    <mergeCell ref="E12:H12"/>
    <mergeCell ref="G1:J3"/>
    <mergeCell ref="A4:J4"/>
    <mergeCell ref="A5:F5"/>
    <mergeCell ref="A6:J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106"/>
  <sheetViews>
    <sheetView workbookViewId="0" topLeftCell="A1">
      <selection activeCell="T17" sqref="T17"/>
    </sheetView>
  </sheetViews>
  <sheetFormatPr defaultColWidth="9.140625" defaultRowHeight="12.75"/>
  <cols>
    <col min="1" max="1" width="50.8515625" style="187" customWidth="1"/>
    <col min="2" max="2" width="5.140625" style="187" customWidth="1"/>
    <col min="3" max="3" width="4.57421875" style="187" customWidth="1"/>
    <col min="4" max="5" width="9.421875" style="187" customWidth="1"/>
    <col min="6" max="6" width="5.8515625" style="187" customWidth="1"/>
    <col min="7" max="7" width="5.421875" style="187" customWidth="1"/>
    <col min="8" max="8" width="5.7109375" style="187" customWidth="1"/>
    <col min="9" max="9" width="9.57421875" style="187" customWidth="1"/>
    <col min="10" max="10" width="10.00390625" style="187" customWidth="1"/>
    <col min="11" max="11" width="10.8515625" style="187" customWidth="1"/>
    <col min="12" max="12" width="6.140625" style="187" customWidth="1"/>
    <col min="13" max="13" width="10.140625" style="187" customWidth="1"/>
    <col min="14" max="14" width="6.7109375" style="187" customWidth="1"/>
    <col min="15" max="15" width="10.28125" style="187" customWidth="1"/>
    <col min="16" max="16" width="8.140625" style="187" customWidth="1"/>
    <col min="17" max="17" width="9.421875" style="187" customWidth="1"/>
    <col min="18" max="18" width="6.00390625" style="187" customWidth="1"/>
    <col min="19" max="16384" width="9.140625" style="187" customWidth="1"/>
  </cols>
  <sheetData>
    <row r="1" spans="10:18" s="120" customFormat="1" ht="15" customHeight="1">
      <c r="J1" s="121" t="s">
        <v>266</v>
      </c>
      <c r="K1" s="121"/>
      <c r="L1" s="121"/>
      <c r="M1" s="121"/>
      <c r="N1" s="121"/>
      <c r="O1" s="121"/>
      <c r="P1" s="121"/>
      <c r="Q1" s="121"/>
      <c r="R1" s="121"/>
    </row>
    <row r="2" spans="10:18" s="120" customFormat="1" ht="16.5" customHeight="1">
      <c r="J2" s="121"/>
      <c r="K2" s="121"/>
      <c r="L2" s="121"/>
      <c r="M2" s="121"/>
      <c r="N2" s="121"/>
      <c r="O2" s="121"/>
      <c r="P2" s="121"/>
      <c r="Q2" s="121"/>
      <c r="R2" s="121"/>
    </row>
    <row r="3" spans="1:18" s="120" customFormat="1" ht="15">
      <c r="A3" s="123" t="s">
        <v>181</v>
      </c>
      <c r="B3" s="123"/>
      <c r="C3" s="123"/>
      <c r="D3" s="123"/>
      <c r="E3" s="123"/>
      <c r="F3" s="123"/>
      <c r="G3" s="123"/>
      <c r="H3" s="123"/>
      <c r="I3" s="123"/>
      <c r="J3" s="123"/>
      <c r="K3" s="123"/>
      <c r="L3" s="123"/>
      <c r="M3" s="123"/>
      <c r="N3" s="123"/>
      <c r="O3" s="123"/>
      <c r="P3" s="123"/>
      <c r="Q3" s="123"/>
      <c r="R3" s="123"/>
    </row>
    <row r="4" spans="1:19" s="120" customFormat="1" ht="15">
      <c r="A4" s="125" t="str">
        <f>IF('[1]ЗАПОЛНИТЬ'!$F$7=1,CONCATENATE('[1]шапки'!A3),CONCATENATE('[1]шапки'!A3,'[1]шапки'!C3))</f>
        <v>про надходження і використання коштів, отриманих як плата за послуги (форма№ 4-1д, </v>
      </c>
      <c r="B4" s="125"/>
      <c r="C4" s="125"/>
      <c r="D4" s="125"/>
      <c r="E4" s="125"/>
      <c r="F4" s="125"/>
      <c r="G4" s="125"/>
      <c r="H4" s="125"/>
      <c r="I4" s="125"/>
      <c r="J4" s="125"/>
      <c r="K4" s="126" t="str">
        <f>IF('[1]ЗАПОЛНИТЬ'!$F$7=1,'[1]шапки'!C3,'[1]шапки'!D3)</f>
        <v>№ 4-1м),</v>
      </c>
      <c r="L4" s="198"/>
      <c r="M4" s="198"/>
      <c r="N4" s="124">
        <f>IF('[1]ЗАПОЛНИТЬ'!$F$7=1,'[1]шапки'!D3,"")</f>
      </c>
      <c r="O4" s="124"/>
      <c r="P4" s="124"/>
      <c r="Q4" s="124"/>
      <c r="R4" s="124"/>
      <c r="S4" s="124"/>
    </row>
    <row r="5" spans="1:18" s="120" customFormat="1" ht="15" customHeight="1" hidden="1">
      <c r="A5" s="199"/>
      <c r="B5" s="199"/>
      <c r="C5" s="199"/>
      <c r="D5" s="199"/>
      <c r="E5" s="199"/>
      <c r="F5" s="198"/>
      <c r="G5" s="200"/>
      <c r="H5" s="200"/>
      <c r="J5" s="198"/>
      <c r="K5" s="124"/>
      <c r="L5" s="124"/>
      <c r="M5" s="124"/>
      <c r="N5" s="124"/>
      <c r="O5" s="124"/>
      <c r="P5" s="124"/>
      <c r="Q5" s="124"/>
      <c r="R5" s="124"/>
    </row>
    <row r="6" spans="1:18" s="120" customFormat="1" ht="14.25" customHeight="1">
      <c r="A6" s="123" t="str">
        <f>CONCATENATE("за ",'[1]ЗАПОЛНИТЬ'!$B$17," ",'[1]ЗАПОЛНИТЬ'!$C$17)</f>
        <v>за І квартал 2017 р.</v>
      </c>
      <c r="B6" s="123"/>
      <c r="C6" s="123"/>
      <c r="D6" s="123"/>
      <c r="E6" s="123"/>
      <c r="F6" s="123"/>
      <c r="G6" s="123"/>
      <c r="H6" s="123"/>
      <c r="I6" s="123"/>
      <c r="J6" s="123"/>
      <c r="K6" s="123"/>
      <c r="L6" s="123"/>
      <c r="M6" s="123"/>
      <c r="N6" s="123"/>
      <c r="O6" s="123"/>
      <c r="P6" s="123"/>
      <c r="Q6" s="123"/>
      <c r="R6" s="123"/>
    </row>
    <row r="7" s="127" customFormat="1" ht="2.25" customHeight="1" hidden="1"/>
    <row r="8" spans="17:18" s="127" customFormat="1" ht="9" customHeight="1">
      <c r="Q8" s="201" t="s">
        <v>182</v>
      </c>
      <c r="R8" s="201"/>
    </row>
    <row r="9" spans="1:18" s="127" customFormat="1" ht="15" customHeight="1">
      <c r="A9" s="202" t="s">
        <v>5</v>
      </c>
      <c r="B9" s="131" t="str">
        <f>'[1]ЗАПОЛНИТЬ'!B3</f>
        <v>Дошкільний навчальний заклад (ясла-садок) №4 "Сонечко" комунальної власності Сарненської міської ради</v>
      </c>
      <c r="C9" s="131"/>
      <c r="D9" s="131"/>
      <c r="E9" s="131"/>
      <c r="F9" s="131"/>
      <c r="G9" s="131"/>
      <c r="H9" s="131"/>
      <c r="I9" s="131"/>
      <c r="J9" s="131"/>
      <c r="K9" s="131"/>
      <c r="L9" s="131"/>
      <c r="M9" s="131"/>
      <c r="N9" s="131"/>
      <c r="O9" s="131"/>
      <c r="P9" s="203" t="str">
        <f>'[1]ЗАПОЛНИТЬ'!A13</f>
        <v>за ЄДРПОУ</v>
      </c>
      <c r="Q9" s="204" t="str">
        <f>'[1]ЗАПОЛНИТЬ'!B13</f>
        <v>37261345</v>
      </c>
      <c r="R9" s="204"/>
    </row>
    <row r="10" spans="1:18" s="127" customFormat="1" ht="11.25" customHeight="1">
      <c r="A10" s="136" t="s">
        <v>7</v>
      </c>
      <c r="B10" s="137">
        <f>'[1]ЗАПОЛНИТЬ'!B5</f>
        <v>16</v>
      </c>
      <c r="C10" s="137"/>
      <c r="D10" s="137"/>
      <c r="E10" s="137"/>
      <c r="F10" s="137"/>
      <c r="G10" s="137"/>
      <c r="H10" s="137"/>
      <c r="I10" s="137"/>
      <c r="J10" s="137"/>
      <c r="K10" s="137"/>
      <c r="L10" s="137"/>
      <c r="M10" s="137"/>
      <c r="N10" s="137"/>
      <c r="O10" s="137"/>
      <c r="P10" s="203" t="str">
        <f>'[1]ЗАПОЛНИТЬ'!A14</f>
        <v>за КОАТУУ</v>
      </c>
      <c r="Q10" s="205">
        <f>'[1]ЗАПОЛНИТЬ'!B14</f>
        <v>5625410100</v>
      </c>
      <c r="R10" s="205"/>
    </row>
    <row r="11" spans="1:18" s="127" customFormat="1" ht="11.25" customHeight="1">
      <c r="A11" s="136" t="str">
        <f>'[1]Ф.2.ЗВЕД'!A11</f>
        <v>Організаційно-правова форма господарювання</v>
      </c>
      <c r="B11" s="137" t="str">
        <f>'[1]ЗАПОЛНИТЬ'!D15</f>
        <v>Комунальна організація (установа, заклад)</v>
      </c>
      <c r="C11" s="137"/>
      <c r="D11" s="137"/>
      <c r="E11" s="137"/>
      <c r="F11" s="137"/>
      <c r="G11" s="137"/>
      <c r="H11" s="137"/>
      <c r="I11" s="137"/>
      <c r="J11" s="137"/>
      <c r="K11" s="137"/>
      <c r="L11" s="137"/>
      <c r="M11" s="137"/>
      <c r="N11" s="137"/>
      <c r="O11" s="137"/>
      <c r="P11" s="203" t="str">
        <f>'[1]ЗАПОЛНИТЬ'!A15</f>
        <v>за КОПФГ</v>
      </c>
      <c r="Q11" s="205">
        <f>'[1]ЗАПОЛНИТЬ'!B15</f>
        <v>430</v>
      </c>
      <c r="R11" s="205"/>
    </row>
    <row r="12" spans="1:18" s="127" customFormat="1" ht="11.25" customHeight="1">
      <c r="A12" s="141" t="s">
        <v>183</v>
      </c>
      <c r="B12" s="141"/>
      <c r="C12" s="141"/>
      <c r="D12" s="141"/>
      <c r="E12" s="206" t="str">
        <f>'[1]ЗАПОЛНИТЬ'!H9</f>
        <v>-</v>
      </c>
      <c r="F12" s="206"/>
      <c r="G12" s="207" t="str">
        <f>IF(E12&gt;0,VLOOKUP(E12,'[1]ДовидникКВК(ГОС)'!A:B,2,FALSE),"")</f>
        <v>-</v>
      </c>
      <c r="H12" s="207"/>
      <c r="I12" s="207"/>
      <c r="J12" s="207"/>
      <c r="K12" s="207"/>
      <c r="L12" s="207"/>
      <c r="M12" s="207"/>
      <c r="N12" s="207"/>
      <c r="O12" s="207"/>
      <c r="P12" s="208"/>
      <c r="Q12" s="208"/>
      <c r="R12" s="209"/>
    </row>
    <row r="13" spans="1:18" s="127" customFormat="1" ht="11.25">
      <c r="A13" s="141" t="s">
        <v>184</v>
      </c>
      <c r="B13" s="141"/>
      <c r="C13" s="141"/>
      <c r="D13" s="141"/>
      <c r="E13" s="210"/>
      <c r="F13" s="210"/>
      <c r="G13" s="143">
        <f>IF(E13&gt;0,VLOOKUP(E13,'[1]ДовидникКПК'!B:C,2,FALSE),"")</f>
      </c>
      <c r="H13" s="143"/>
      <c r="I13" s="143"/>
      <c r="J13" s="143"/>
      <c r="K13" s="143"/>
      <c r="L13" s="143"/>
      <c r="M13" s="143"/>
      <c r="N13" s="143"/>
      <c r="O13" s="143"/>
      <c r="P13" s="143"/>
      <c r="Q13" s="143"/>
      <c r="R13" s="143"/>
    </row>
    <row r="14" spans="1:18" s="127" customFormat="1" ht="15" customHeight="1">
      <c r="A14" s="141" t="s">
        <v>185</v>
      </c>
      <c r="B14" s="141"/>
      <c r="C14" s="141"/>
      <c r="D14" s="141"/>
      <c r="E14" s="211" t="str">
        <f>'[1]ЗАПОЛНИТЬ'!H10</f>
        <v>01</v>
      </c>
      <c r="F14" s="211"/>
      <c r="G14" s="143" t="str">
        <f>'[1]ЗАПОЛНИТЬ'!I10</f>
        <v>Дошкільні заклади освіти</v>
      </c>
      <c r="H14" s="143"/>
      <c r="I14" s="143"/>
      <c r="J14" s="143"/>
      <c r="K14" s="143"/>
      <c r="L14" s="143"/>
      <c r="M14" s="143"/>
      <c r="N14" s="143"/>
      <c r="O14" s="143"/>
      <c r="P14" s="143"/>
      <c r="Q14" s="143"/>
      <c r="R14" s="143"/>
    </row>
    <row r="15" spans="1:18" s="127" customFormat="1" ht="44.25" customHeight="1">
      <c r="A15" s="141" t="s">
        <v>186</v>
      </c>
      <c r="B15" s="141"/>
      <c r="C15" s="141"/>
      <c r="D15" s="141"/>
      <c r="E15" s="210" t="s">
        <v>267</v>
      </c>
      <c r="F15" s="210"/>
      <c r="G15" s="207" t="str">
        <f>VLOOKUP(RIGHT(E15,4),'[1]КПКВМБ'!A:B,2,FALSE)</f>
        <v>Дошкільна освіта</v>
      </c>
      <c r="H15" s="207"/>
      <c r="I15" s="207"/>
      <c r="J15" s="207"/>
      <c r="K15" s="207"/>
      <c r="L15" s="207"/>
      <c r="M15" s="207"/>
      <c r="N15" s="207"/>
      <c r="O15" s="207"/>
      <c r="P15" s="207"/>
      <c r="Q15" s="207"/>
      <c r="R15" s="207"/>
    </row>
    <row r="16" s="127" customFormat="1" ht="11.25">
      <c r="A16" s="212" t="s">
        <v>268</v>
      </c>
    </row>
    <row r="17" s="127" customFormat="1" ht="10.5" customHeight="1">
      <c r="A17" s="149" t="s">
        <v>188</v>
      </c>
    </row>
    <row r="18" spans="1:18" ht="24" customHeight="1">
      <c r="A18" s="151" t="s">
        <v>189</v>
      </c>
      <c r="B18" s="151" t="s">
        <v>269</v>
      </c>
      <c r="C18" s="151" t="s">
        <v>21</v>
      </c>
      <c r="D18" s="151" t="s">
        <v>191</v>
      </c>
      <c r="E18" s="151" t="s">
        <v>193</v>
      </c>
      <c r="F18" s="151"/>
      <c r="G18" s="151" t="s">
        <v>270</v>
      </c>
      <c r="H18" s="151" t="s">
        <v>271</v>
      </c>
      <c r="I18" s="151" t="s">
        <v>272</v>
      </c>
      <c r="J18" s="151" t="s">
        <v>273</v>
      </c>
      <c r="K18" s="151" t="s">
        <v>195</v>
      </c>
      <c r="L18" s="151"/>
      <c r="M18" s="151"/>
      <c r="N18" s="151"/>
      <c r="O18" s="151" t="s">
        <v>196</v>
      </c>
      <c r="P18" s="151"/>
      <c r="Q18" s="151" t="s">
        <v>197</v>
      </c>
      <c r="R18" s="151"/>
    </row>
    <row r="19" spans="1:18" ht="17.25" customHeight="1">
      <c r="A19" s="151"/>
      <c r="B19" s="151"/>
      <c r="C19" s="151"/>
      <c r="D19" s="151"/>
      <c r="E19" s="151" t="s">
        <v>274</v>
      </c>
      <c r="F19" s="213" t="s">
        <v>275</v>
      </c>
      <c r="G19" s="151"/>
      <c r="H19" s="151"/>
      <c r="I19" s="151"/>
      <c r="J19" s="151"/>
      <c r="K19" s="151" t="s">
        <v>274</v>
      </c>
      <c r="L19" s="151" t="s">
        <v>276</v>
      </c>
      <c r="M19" s="151"/>
      <c r="N19" s="151"/>
      <c r="O19" s="151" t="s">
        <v>274</v>
      </c>
      <c r="P19" s="214" t="s">
        <v>277</v>
      </c>
      <c r="Q19" s="151"/>
      <c r="R19" s="151"/>
    </row>
    <row r="20" spans="1:18" ht="31.5" customHeight="1">
      <c r="A20" s="151"/>
      <c r="B20" s="151"/>
      <c r="C20" s="151"/>
      <c r="D20" s="151"/>
      <c r="E20" s="151"/>
      <c r="F20" s="213"/>
      <c r="G20" s="151"/>
      <c r="H20" s="151"/>
      <c r="I20" s="151"/>
      <c r="J20" s="151"/>
      <c r="K20" s="151"/>
      <c r="L20" s="213" t="s">
        <v>278</v>
      </c>
      <c r="M20" s="213" t="s">
        <v>279</v>
      </c>
      <c r="N20" s="213"/>
      <c r="O20" s="151"/>
      <c r="P20" s="214"/>
      <c r="Q20" s="214" t="s">
        <v>274</v>
      </c>
      <c r="R20" s="213" t="s">
        <v>280</v>
      </c>
    </row>
    <row r="21" spans="1:18" ht="51.75" customHeight="1">
      <c r="A21" s="151"/>
      <c r="B21" s="151"/>
      <c r="C21" s="151"/>
      <c r="D21" s="151"/>
      <c r="E21" s="151"/>
      <c r="F21" s="213"/>
      <c r="G21" s="151"/>
      <c r="H21" s="151"/>
      <c r="I21" s="151"/>
      <c r="J21" s="151"/>
      <c r="K21" s="151"/>
      <c r="L21" s="213"/>
      <c r="M21" s="158" t="s">
        <v>274</v>
      </c>
      <c r="N21" s="215" t="s">
        <v>281</v>
      </c>
      <c r="O21" s="151"/>
      <c r="P21" s="214"/>
      <c r="Q21" s="214"/>
      <c r="R21" s="213"/>
    </row>
    <row r="22" spans="1:18" s="216" customFormat="1" ht="11.25">
      <c r="A22" s="154">
        <v>1</v>
      </c>
      <c r="B22" s="154">
        <v>2</v>
      </c>
      <c r="C22" s="154">
        <v>3</v>
      </c>
      <c r="D22" s="154">
        <v>4</v>
      </c>
      <c r="E22" s="154">
        <v>5</v>
      </c>
      <c r="F22" s="154">
        <v>6</v>
      </c>
      <c r="G22" s="154">
        <v>7</v>
      </c>
      <c r="H22" s="154">
        <v>8</v>
      </c>
      <c r="I22" s="154">
        <v>9</v>
      </c>
      <c r="J22" s="154">
        <v>10</v>
      </c>
      <c r="K22" s="154">
        <v>11</v>
      </c>
      <c r="L22" s="154">
        <v>12</v>
      </c>
      <c r="M22" s="154">
        <v>13</v>
      </c>
      <c r="N22" s="154">
        <v>14</v>
      </c>
      <c r="O22" s="154">
        <v>15</v>
      </c>
      <c r="P22" s="154">
        <v>16</v>
      </c>
      <c r="Q22" s="154">
        <v>17</v>
      </c>
      <c r="R22" s="154">
        <v>18</v>
      </c>
    </row>
    <row r="23" spans="1:18" s="216" customFormat="1" ht="11.25">
      <c r="A23" s="154" t="s">
        <v>282</v>
      </c>
      <c r="B23" s="155" t="s">
        <v>199</v>
      </c>
      <c r="C23" s="156" t="s">
        <v>200</v>
      </c>
      <c r="D23" s="157">
        <f>SUM(D24:D28)</f>
        <v>54753.83</v>
      </c>
      <c r="E23" s="217">
        <v>10166.83</v>
      </c>
      <c r="F23" s="217">
        <v>0</v>
      </c>
      <c r="G23" s="217">
        <v>0</v>
      </c>
      <c r="H23" s="217">
        <v>0</v>
      </c>
      <c r="I23" s="157">
        <f>SUM(I24:I27)</f>
        <v>47473.8</v>
      </c>
      <c r="J23" s="157">
        <f>SUM(J24:J27)</f>
        <v>45999</v>
      </c>
      <c r="K23" s="218" t="s">
        <v>199</v>
      </c>
      <c r="L23" s="218" t="s">
        <v>199</v>
      </c>
      <c r="M23" s="218" t="s">
        <v>199</v>
      </c>
      <c r="N23" s="218" t="s">
        <v>199</v>
      </c>
      <c r="O23" s="218" t="s">
        <v>199</v>
      </c>
      <c r="P23" s="218" t="s">
        <v>199</v>
      </c>
      <c r="Q23" s="218">
        <f>E23-G23+H23+J23-K29</f>
        <v>5001.810000000005</v>
      </c>
      <c r="R23" s="217">
        <v>0</v>
      </c>
    </row>
    <row r="24" spans="1:18" s="216" customFormat="1" ht="13.5" customHeight="1">
      <c r="A24" s="219" t="s">
        <v>283</v>
      </c>
      <c r="B24" s="155" t="s">
        <v>199</v>
      </c>
      <c r="C24" s="156" t="s">
        <v>202</v>
      </c>
      <c r="D24" s="217">
        <f>54753.83-D28</f>
        <v>44587</v>
      </c>
      <c r="E24" s="218" t="s">
        <v>199</v>
      </c>
      <c r="F24" s="218" t="s">
        <v>199</v>
      </c>
      <c r="G24" s="218" t="s">
        <v>199</v>
      </c>
      <c r="H24" s="218" t="s">
        <v>199</v>
      </c>
      <c r="I24" s="217">
        <f>J24+19034.4-17559.6</f>
        <v>47473.8</v>
      </c>
      <c r="J24" s="217">
        <v>45999</v>
      </c>
      <c r="K24" s="218" t="s">
        <v>199</v>
      </c>
      <c r="L24" s="218" t="s">
        <v>199</v>
      </c>
      <c r="M24" s="218" t="s">
        <v>199</v>
      </c>
      <c r="N24" s="218" t="s">
        <v>199</v>
      </c>
      <c r="O24" s="218" t="s">
        <v>199</v>
      </c>
      <c r="P24" s="218" t="s">
        <v>199</v>
      </c>
      <c r="Q24" s="218" t="s">
        <v>199</v>
      </c>
      <c r="R24" s="218" t="s">
        <v>199</v>
      </c>
    </row>
    <row r="25" spans="1:18" s="216" customFormat="1" ht="11.25">
      <c r="A25" s="220" t="s">
        <v>284</v>
      </c>
      <c r="B25" s="155" t="s">
        <v>199</v>
      </c>
      <c r="C25" s="156" t="s">
        <v>203</v>
      </c>
      <c r="D25" s="217">
        <v>0</v>
      </c>
      <c r="E25" s="218" t="s">
        <v>199</v>
      </c>
      <c r="F25" s="218" t="s">
        <v>199</v>
      </c>
      <c r="G25" s="218" t="s">
        <v>199</v>
      </c>
      <c r="H25" s="218" t="s">
        <v>199</v>
      </c>
      <c r="I25" s="217">
        <v>0</v>
      </c>
      <c r="J25" s="217">
        <v>0</v>
      </c>
      <c r="K25" s="218" t="s">
        <v>199</v>
      </c>
      <c r="L25" s="218" t="s">
        <v>199</v>
      </c>
      <c r="M25" s="218" t="s">
        <v>199</v>
      </c>
      <c r="N25" s="218" t="s">
        <v>199</v>
      </c>
      <c r="O25" s="218" t="s">
        <v>199</v>
      </c>
      <c r="P25" s="218" t="s">
        <v>199</v>
      </c>
      <c r="Q25" s="218" t="s">
        <v>199</v>
      </c>
      <c r="R25" s="218" t="s">
        <v>199</v>
      </c>
    </row>
    <row r="26" spans="1:18" s="216" customFormat="1" ht="11.25">
      <c r="A26" s="219" t="s">
        <v>285</v>
      </c>
      <c r="B26" s="155" t="s">
        <v>199</v>
      </c>
      <c r="C26" s="156" t="s">
        <v>205</v>
      </c>
      <c r="D26" s="217">
        <v>0</v>
      </c>
      <c r="E26" s="218" t="s">
        <v>199</v>
      </c>
      <c r="F26" s="218" t="s">
        <v>199</v>
      </c>
      <c r="G26" s="218" t="s">
        <v>199</v>
      </c>
      <c r="H26" s="218" t="s">
        <v>199</v>
      </c>
      <c r="I26" s="217">
        <v>0</v>
      </c>
      <c r="J26" s="217">
        <v>0</v>
      </c>
      <c r="K26" s="218" t="s">
        <v>199</v>
      </c>
      <c r="L26" s="218" t="s">
        <v>199</v>
      </c>
      <c r="M26" s="218" t="s">
        <v>199</v>
      </c>
      <c r="N26" s="218" t="s">
        <v>199</v>
      </c>
      <c r="O26" s="218" t="s">
        <v>199</v>
      </c>
      <c r="P26" s="218" t="s">
        <v>199</v>
      </c>
      <c r="Q26" s="218" t="s">
        <v>199</v>
      </c>
      <c r="R26" s="218" t="s">
        <v>199</v>
      </c>
    </row>
    <row r="27" spans="1:18" s="216" customFormat="1" ht="12" customHeight="1">
      <c r="A27" s="221" t="s">
        <v>286</v>
      </c>
      <c r="B27" s="155" t="s">
        <v>199</v>
      </c>
      <c r="C27" s="156" t="s">
        <v>207</v>
      </c>
      <c r="D27" s="217">
        <v>0</v>
      </c>
      <c r="E27" s="218" t="s">
        <v>199</v>
      </c>
      <c r="F27" s="218" t="s">
        <v>199</v>
      </c>
      <c r="G27" s="218" t="s">
        <v>199</v>
      </c>
      <c r="H27" s="218" t="s">
        <v>199</v>
      </c>
      <c r="I27" s="217">
        <v>0</v>
      </c>
      <c r="J27" s="217">
        <v>0</v>
      </c>
      <c r="K27" s="218" t="s">
        <v>199</v>
      </c>
      <c r="L27" s="218" t="s">
        <v>199</v>
      </c>
      <c r="M27" s="218" t="s">
        <v>199</v>
      </c>
      <c r="N27" s="218" t="s">
        <v>199</v>
      </c>
      <c r="O27" s="218" t="s">
        <v>199</v>
      </c>
      <c r="P27" s="218" t="s">
        <v>199</v>
      </c>
      <c r="Q27" s="218" t="s">
        <v>199</v>
      </c>
      <c r="R27" s="218" t="s">
        <v>199</v>
      </c>
    </row>
    <row r="28" spans="1:18" s="216" customFormat="1" ht="11.25">
      <c r="A28" s="219" t="s">
        <v>287</v>
      </c>
      <c r="B28" s="155" t="s">
        <v>199</v>
      </c>
      <c r="C28" s="156" t="s">
        <v>209</v>
      </c>
      <c r="D28" s="217">
        <v>10166.83</v>
      </c>
      <c r="E28" s="218" t="s">
        <v>199</v>
      </c>
      <c r="F28" s="218" t="s">
        <v>199</v>
      </c>
      <c r="G28" s="218" t="s">
        <v>199</v>
      </c>
      <c r="H28" s="218" t="s">
        <v>199</v>
      </c>
      <c r="I28" s="218" t="s">
        <v>199</v>
      </c>
      <c r="J28" s="218" t="s">
        <v>199</v>
      </c>
      <c r="K28" s="218" t="s">
        <v>199</v>
      </c>
      <c r="L28" s="218" t="s">
        <v>199</v>
      </c>
      <c r="M28" s="218" t="s">
        <v>199</v>
      </c>
      <c r="N28" s="218" t="s">
        <v>199</v>
      </c>
      <c r="O28" s="218" t="s">
        <v>199</v>
      </c>
      <c r="P28" s="218" t="s">
        <v>199</v>
      </c>
      <c r="Q28" s="218" t="s">
        <v>199</v>
      </c>
      <c r="R28" s="218" t="s">
        <v>199</v>
      </c>
    </row>
    <row r="29" spans="1:18" s="216" customFormat="1" ht="11.25">
      <c r="A29" s="154" t="s">
        <v>288</v>
      </c>
      <c r="B29" s="154" t="s">
        <v>199</v>
      </c>
      <c r="C29" s="156" t="s">
        <v>211</v>
      </c>
      <c r="D29" s="157">
        <f>D31+D66</f>
        <v>54753.83</v>
      </c>
      <c r="E29" s="218" t="s">
        <v>199</v>
      </c>
      <c r="F29" s="218" t="s">
        <v>199</v>
      </c>
      <c r="G29" s="218" t="s">
        <v>199</v>
      </c>
      <c r="H29" s="218" t="s">
        <v>199</v>
      </c>
      <c r="I29" s="218" t="s">
        <v>199</v>
      </c>
      <c r="J29" s="218" t="s">
        <v>199</v>
      </c>
      <c r="K29" s="157">
        <f aca="true" t="shared" si="0" ref="K29:P29">K31+K66</f>
        <v>51164.02</v>
      </c>
      <c r="L29" s="157">
        <f t="shared" si="0"/>
        <v>0</v>
      </c>
      <c r="M29" s="157">
        <f t="shared" si="0"/>
        <v>0</v>
      </c>
      <c r="N29" s="157">
        <f t="shared" si="0"/>
        <v>0</v>
      </c>
      <c r="O29" s="157">
        <f t="shared" si="0"/>
        <v>47473.8</v>
      </c>
      <c r="P29" s="157">
        <f t="shared" si="0"/>
        <v>0</v>
      </c>
      <c r="Q29" s="218" t="s">
        <v>199</v>
      </c>
      <c r="R29" s="218" t="s">
        <v>199</v>
      </c>
    </row>
    <row r="30" spans="1:18" s="216" customFormat="1" ht="11.25">
      <c r="A30" s="222" t="s">
        <v>289</v>
      </c>
      <c r="B30" s="155"/>
      <c r="C30" s="156"/>
      <c r="D30" s="157"/>
      <c r="E30" s="157"/>
      <c r="F30" s="218"/>
      <c r="G30" s="218"/>
      <c r="H30" s="218"/>
      <c r="I30" s="218"/>
      <c r="J30" s="218"/>
      <c r="K30" s="157"/>
      <c r="L30" s="157"/>
      <c r="M30" s="157"/>
      <c r="N30" s="157"/>
      <c r="O30" s="157"/>
      <c r="P30" s="157"/>
      <c r="Q30" s="218"/>
      <c r="R30" s="218"/>
    </row>
    <row r="31" spans="1:18" s="216" customFormat="1" ht="11.25">
      <c r="A31" s="155" t="s">
        <v>290</v>
      </c>
      <c r="B31" s="155">
        <v>2000</v>
      </c>
      <c r="C31" s="156" t="s">
        <v>212</v>
      </c>
      <c r="D31" s="157">
        <f>D32+D37+D54+D57+D61+D65</f>
        <v>54753.83</v>
      </c>
      <c r="E31" s="218" t="s">
        <v>199</v>
      </c>
      <c r="F31" s="218" t="s">
        <v>199</v>
      </c>
      <c r="G31" s="218" t="s">
        <v>199</v>
      </c>
      <c r="H31" s="218" t="s">
        <v>199</v>
      </c>
      <c r="I31" s="218" t="s">
        <v>199</v>
      </c>
      <c r="J31" s="218" t="s">
        <v>199</v>
      </c>
      <c r="K31" s="157">
        <f aca="true" t="shared" si="1" ref="K31:P31">K32+K37+K54+K57+K61+K65</f>
        <v>51164.02</v>
      </c>
      <c r="L31" s="157">
        <f t="shared" si="1"/>
        <v>0</v>
      </c>
      <c r="M31" s="157">
        <f t="shared" si="1"/>
        <v>0</v>
      </c>
      <c r="N31" s="157">
        <f t="shared" si="1"/>
        <v>0</v>
      </c>
      <c r="O31" s="157">
        <f t="shared" si="1"/>
        <v>47473.8</v>
      </c>
      <c r="P31" s="157">
        <f t="shared" si="1"/>
        <v>0</v>
      </c>
      <c r="Q31" s="218" t="s">
        <v>199</v>
      </c>
      <c r="R31" s="218" t="s">
        <v>199</v>
      </c>
    </row>
    <row r="32" spans="1:18" s="216" customFormat="1" ht="11.25">
      <c r="A32" s="159" t="s">
        <v>161</v>
      </c>
      <c r="B32" s="155">
        <v>2100</v>
      </c>
      <c r="C32" s="156" t="s">
        <v>214</v>
      </c>
      <c r="D32" s="157">
        <f>D33+D36</f>
        <v>0</v>
      </c>
      <c r="E32" s="218" t="s">
        <v>199</v>
      </c>
      <c r="F32" s="218" t="s">
        <v>199</v>
      </c>
      <c r="G32" s="218" t="s">
        <v>199</v>
      </c>
      <c r="H32" s="218" t="s">
        <v>199</v>
      </c>
      <c r="I32" s="218" t="s">
        <v>199</v>
      </c>
      <c r="J32" s="218" t="s">
        <v>199</v>
      </c>
      <c r="K32" s="157">
        <f aca="true" t="shared" si="2" ref="K32:P32">K33+K36</f>
        <v>0</v>
      </c>
      <c r="L32" s="157">
        <f t="shared" si="2"/>
        <v>0</v>
      </c>
      <c r="M32" s="157">
        <f t="shared" si="2"/>
        <v>0</v>
      </c>
      <c r="N32" s="157">
        <f t="shared" si="2"/>
        <v>0</v>
      </c>
      <c r="O32" s="157">
        <f t="shared" si="2"/>
        <v>0</v>
      </c>
      <c r="P32" s="157">
        <f t="shared" si="2"/>
        <v>0</v>
      </c>
      <c r="Q32" s="218" t="s">
        <v>199</v>
      </c>
      <c r="R32" s="218" t="s">
        <v>199</v>
      </c>
    </row>
    <row r="33" spans="1:18" s="216" customFormat="1" ht="11.25">
      <c r="A33" s="160" t="s">
        <v>204</v>
      </c>
      <c r="B33" s="161">
        <v>2110</v>
      </c>
      <c r="C33" s="161">
        <v>100</v>
      </c>
      <c r="D33" s="223">
        <f>SUM(D34:D35)</f>
        <v>0</v>
      </c>
      <c r="E33" s="218" t="s">
        <v>199</v>
      </c>
      <c r="F33" s="218" t="s">
        <v>199</v>
      </c>
      <c r="G33" s="218" t="s">
        <v>199</v>
      </c>
      <c r="H33" s="218" t="s">
        <v>199</v>
      </c>
      <c r="I33" s="218" t="s">
        <v>199</v>
      </c>
      <c r="J33" s="218" t="s">
        <v>199</v>
      </c>
      <c r="K33" s="223">
        <f aca="true" t="shared" si="3" ref="K33:P33">SUM(K34:K35)</f>
        <v>0</v>
      </c>
      <c r="L33" s="223">
        <f t="shared" si="3"/>
        <v>0</v>
      </c>
      <c r="M33" s="223">
        <f t="shared" si="3"/>
        <v>0</v>
      </c>
      <c r="N33" s="223">
        <f t="shared" si="3"/>
        <v>0</v>
      </c>
      <c r="O33" s="223">
        <f t="shared" si="3"/>
        <v>0</v>
      </c>
      <c r="P33" s="223">
        <f t="shared" si="3"/>
        <v>0</v>
      </c>
      <c r="Q33" s="218" t="s">
        <v>199</v>
      </c>
      <c r="R33" s="218" t="s">
        <v>199</v>
      </c>
    </row>
    <row r="34" spans="1:18" s="216" customFormat="1" ht="11.25">
      <c r="A34" s="163" t="s">
        <v>206</v>
      </c>
      <c r="B34" s="158">
        <v>2111</v>
      </c>
      <c r="C34" s="158">
        <v>110</v>
      </c>
      <c r="D34" s="224">
        <v>0</v>
      </c>
      <c r="E34" s="218" t="s">
        <v>199</v>
      </c>
      <c r="F34" s="218" t="s">
        <v>199</v>
      </c>
      <c r="G34" s="218" t="s">
        <v>199</v>
      </c>
      <c r="H34" s="218" t="s">
        <v>199</v>
      </c>
      <c r="I34" s="218" t="s">
        <v>199</v>
      </c>
      <c r="J34" s="218" t="s">
        <v>199</v>
      </c>
      <c r="K34" s="224">
        <v>0</v>
      </c>
      <c r="L34" s="224">
        <v>0</v>
      </c>
      <c r="M34" s="224">
        <v>0</v>
      </c>
      <c r="N34" s="224">
        <v>0</v>
      </c>
      <c r="O34" s="224">
        <v>0</v>
      </c>
      <c r="P34" s="224">
        <v>0</v>
      </c>
      <c r="Q34" s="218" t="s">
        <v>199</v>
      </c>
      <c r="R34" s="218" t="s">
        <v>199</v>
      </c>
    </row>
    <row r="35" spans="1:18" s="216" customFormat="1" ht="11.25">
      <c r="A35" s="163" t="s">
        <v>208</v>
      </c>
      <c r="B35" s="158">
        <v>2112</v>
      </c>
      <c r="C35" s="158">
        <v>120</v>
      </c>
      <c r="D35" s="224">
        <v>0</v>
      </c>
      <c r="E35" s="218" t="s">
        <v>199</v>
      </c>
      <c r="F35" s="218" t="s">
        <v>199</v>
      </c>
      <c r="G35" s="218" t="s">
        <v>199</v>
      </c>
      <c r="H35" s="218" t="s">
        <v>199</v>
      </c>
      <c r="I35" s="218" t="s">
        <v>199</v>
      </c>
      <c r="J35" s="218" t="s">
        <v>199</v>
      </c>
      <c r="K35" s="225">
        <v>0</v>
      </c>
      <c r="L35" s="225">
        <v>0</v>
      </c>
      <c r="M35" s="225">
        <v>0</v>
      </c>
      <c r="N35" s="225">
        <v>0</v>
      </c>
      <c r="O35" s="225">
        <v>0</v>
      </c>
      <c r="P35" s="225">
        <v>0</v>
      </c>
      <c r="Q35" s="218" t="s">
        <v>199</v>
      </c>
      <c r="R35" s="218" t="s">
        <v>199</v>
      </c>
    </row>
    <row r="36" spans="1:18" s="216" customFormat="1" ht="11.25">
      <c r="A36" s="165" t="s">
        <v>210</v>
      </c>
      <c r="B36" s="161">
        <v>2120</v>
      </c>
      <c r="C36" s="161">
        <v>130</v>
      </c>
      <c r="D36" s="226">
        <v>0</v>
      </c>
      <c r="E36" s="218" t="s">
        <v>199</v>
      </c>
      <c r="F36" s="218" t="s">
        <v>199</v>
      </c>
      <c r="G36" s="218" t="s">
        <v>199</v>
      </c>
      <c r="H36" s="218" t="s">
        <v>199</v>
      </c>
      <c r="I36" s="218" t="s">
        <v>199</v>
      </c>
      <c r="J36" s="218" t="s">
        <v>199</v>
      </c>
      <c r="K36" s="226">
        <v>0</v>
      </c>
      <c r="L36" s="226">
        <v>0</v>
      </c>
      <c r="M36" s="226">
        <v>0</v>
      </c>
      <c r="N36" s="226">
        <v>0</v>
      </c>
      <c r="O36" s="226">
        <v>0</v>
      </c>
      <c r="P36" s="226">
        <v>0</v>
      </c>
      <c r="Q36" s="218" t="s">
        <v>199</v>
      </c>
      <c r="R36" s="218" t="s">
        <v>199</v>
      </c>
    </row>
    <row r="37" spans="1:18" s="216" customFormat="1" ht="11.25">
      <c r="A37" s="166" t="s">
        <v>162</v>
      </c>
      <c r="B37" s="155">
        <v>2200</v>
      </c>
      <c r="C37" s="155">
        <v>140</v>
      </c>
      <c r="D37" s="157">
        <f>SUM(D38:D44)+D51</f>
        <v>54753.83</v>
      </c>
      <c r="E37" s="218" t="s">
        <v>199</v>
      </c>
      <c r="F37" s="218" t="s">
        <v>199</v>
      </c>
      <c r="G37" s="218" t="s">
        <v>199</v>
      </c>
      <c r="H37" s="218" t="s">
        <v>199</v>
      </c>
      <c r="I37" s="218" t="s">
        <v>199</v>
      </c>
      <c r="J37" s="218" t="s">
        <v>199</v>
      </c>
      <c r="K37" s="157">
        <f aca="true" t="shared" si="4" ref="K37:P37">SUM(K38:K44)+K51</f>
        <v>51164.02</v>
      </c>
      <c r="L37" s="157">
        <f t="shared" si="4"/>
        <v>0</v>
      </c>
      <c r="M37" s="157">
        <f t="shared" si="4"/>
        <v>0</v>
      </c>
      <c r="N37" s="157">
        <f t="shared" si="4"/>
        <v>0</v>
      </c>
      <c r="O37" s="157">
        <f t="shared" si="4"/>
        <v>47473.8</v>
      </c>
      <c r="P37" s="157">
        <f t="shared" si="4"/>
        <v>0</v>
      </c>
      <c r="Q37" s="218" t="s">
        <v>199</v>
      </c>
      <c r="R37" s="218" t="s">
        <v>199</v>
      </c>
    </row>
    <row r="38" spans="1:18" s="216" customFormat="1" ht="11.25">
      <c r="A38" s="160" t="s">
        <v>213</v>
      </c>
      <c r="B38" s="161">
        <v>2210</v>
      </c>
      <c r="C38" s="161">
        <v>150</v>
      </c>
      <c r="D38" s="226">
        <v>0</v>
      </c>
      <c r="E38" s="218" t="s">
        <v>199</v>
      </c>
      <c r="F38" s="218" t="s">
        <v>199</v>
      </c>
      <c r="G38" s="218" t="s">
        <v>199</v>
      </c>
      <c r="H38" s="218" t="s">
        <v>199</v>
      </c>
      <c r="I38" s="218" t="s">
        <v>199</v>
      </c>
      <c r="J38" s="218" t="s">
        <v>199</v>
      </c>
      <c r="K38" s="226">
        <v>0</v>
      </c>
      <c r="L38" s="226">
        <v>0</v>
      </c>
      <c r="M38" s="226">
        <v>0</v>
      </c>
      <c r="N38" s="226">
        <v>0</v>
      </c>
      <c r="O38" s="226">
        <v>0</v>
      </c>
      <c r="P38" s="226">
        <v>0</v>
      </c>
      <c r="Q38" s="218" t="s">
        <v>199</v>
      </c>
      <c r="R38" s="218" t="s">
        <v>199</v>
      </c>
    </row>
    <row r="39" spans="1:18" s="216" customFormat="1" ht="11.25">
      <c r="A39" s="160" t="s">
        <v>215</v>
      </c>
      <c r="B39" s="161">
        <v>2220</v>
      </c>
      <c r="C39" s="161">
        <v>160</v>
      </c>
      <c r="D39" s="226">
        <v>0</v>
      </c>
      <c r="E39" s="218" t="s">
        <v>199</v>
      </c>
      <c r="F39" s="218" t="s">
        <v>199</v>
      </c>
      <c r="G39" s="218" t="s">
        <v>199</v>
      </c>
      <c r="H39" s="218" t="s">
        <v>199</v>
      </c>
      <c r="I39" s="218" t="s">
        <v>199</v>
      </c>
      <c r="J39" s="218" t="s">
        <v>199</v>
      </c>
      <c r="K39" s="226">
        <v>0</v>
      </c>
      <c r="L39" s="226">
        <v>0</v>
      </c>
      <c r="M39" s="226">
        <v>0</v>
      </c>
      <c r="N39" s="226">
        <v>0</v>
      </c>
      <c r="O39" s="226">
        <v>0</v>
      </c>
      <c r="P39" s="226">
        <v>0</v>
      </c>
      <c r="Q39" s="218" t="s">
        <v>199</v>
      </c>
      <c r="R39" s="218" t="s">
        <v>199</v>
      </c>
    </row>
    <row r="40" spans="1:18" s="216" customFormat="1" ht="11.25">
      <c r="A40" s="160" t="s">
        <v>216</v>
      </c>
      <c r="B40" s="161">
        <v>2230</v>
      </c>
      <c r="C40" s="161">
        <v>170</v>
      </c>
      <c r="D40" s="226">
        <v>54753.83</v>
      </c>
      <c r="E40" s="218" t="s">
        <v>199</v>
      </c>
      <c r="F40" s="218" t="s">
        <v>199</v>
      </c>
      <c r="G40" s="218" t="s">
        <v>199</v>
      </c>
      <c r="H40" s="218" t="s">
        <v>199</v>
      </c>
      <c r="I40" s="218" t="s">
        <v>199</v>
      </c>
      <c r="J40" s="218" t="s">
        <v>199</v>
      </c>
      <c r="K40" s="226">
        <v>51164.02</v>
      </c>
      <c r="L40" s="226">
        <v>0</v>
      </c>
      <c r="M40" s="226">
        <v>0</v>
      </c>
      <c r="N40" s="226">
        <v>0</v>
      </c>
      <c r="O40" s="226">
        <v>47473.8</v>
      </c>
      <c r="P40" s="226">
        <v>0</v>
      </c>
      <c r="Q40" s="218" t="s">
        <v>199</v>
      </c>
      <c r="R40" s="218" t="s">
        <v>199</v>
      </c>
    </row>
    <row r="41" spans="1:18" s="216" customFormat="1" ht="11.25">
      <c r="A41" s="160" t="s">
        <v>217</v>
      </c>
      <c r="B41" s="161">
        <v>2240</v>
      </c>
      <c r="C41" s="161">
        <v>180</v>
      </c>
      <c r="D41" s="226">
        <v>0</v>
      </c>
      <c r="E41" s="218" t="s">
        <v>199</v>
      </c>
      <c r="F41" s="218" t="s">
        <v>199</v>
      </c>
      <c r="G41" s="218" t="s">
        <v>199</v>
      </c>
      <c r="H41" s="218" t="s">
        <v>199</v>
      </c>
      <c r="I41" s="218" t="s">
        <v>199</v>
      </c>
      <c r="J41" s="218" t="s">
        <v>199</v>
      </c>
      <c r="K41" s="226">
        <v>0</v>
      </c>
      <c r="L41" s="226">
        <v>0</v>
      </c>
      <c r="M41" s="226">
        <v>0</v>
      </c>
      <c r="N41" s="226">
        <v>0</v>
      </c>
      <c r="O41" s="226">
        <v>0</v>
      </c>
      <c r="P41" s="226">
        <v>0</v>
      </c>
      <c r="Q41" s="218" t="s">
        <v>199</v>
      </c>
      <c r="R41" s="218" t="s">
        <v>199</v>
      </c>
    </row>
    <row r="42" spans="1:18" s="216" customFormat="1" ht="11.25" customHeight="1">
      <c r="A42" s="160" t="s">
        <v>218</v>
      </c>
      <c r="B42" s="161">
        <v>2250</v>
      </c>
      <c r="C42" s="161">
        <v>190</v>
      </c>
      <c r="D42" s="226">
        <v>0</v>
      </c>
      <c r="E42" s="218" t="s">
        <v>199</v>
      </c>
      <c r="F42" s="218" t="s">
        <v>199</v>
      </c>
      <c r="G42" s="218" t="s">
        <v>199</v>
      </c>
      <c r="H42" s="218" t="s">
        <v>199</v>
      </c>
      <c r="I42" s="218" t="s">
        <v>199</v>
      </c>
      <c r="J42" s="218" t="s">
        <v>199</v>
      </c>
      <c r="K42" s="226">
        <v>0</v>
      </c>
      <c r="L42" s="226">
        <v>0</v>
      </c>
      <c r="M42" s="226">
        <v>0</v>
      </c>
      <c r="N42" s="226">
        <v>0</v>
      </c>
      <c r="O42" s="226">
        <v>0</v>
      </c>
      <c r="P42" s="226">
        <v>0</v>
      </c>
      <c r="Q42" s="218" t="s">
        <v>199</v>
      </c>
      <c r="R42" s="218" t="s">
        <v>199</v>
      </c>
    </row>
    <row r="43" spans="1:18" s="216" customFormat="1" ht="11.25" customHeight="1">
      <c r="A43" s="165" t="s">
        <v>219</v>
      </c>
      <c r="B43" s="161">
        <v>2260</v>
      </c>
      <c r="C43" s="161">
        <v>200</v>
      </c>
      <c r="D43" s="226">
        <v>0</v>
      </c>
      <c r="E43" s="218" t="s">
        <v>199</v>
      </c>
      <c r="F43" s="218" t="s">
        <v>199</v>
      </c>
      <c r="G43" s="218" t="s">
        <v>199</v>
      </c>
      <c r="H43" s="218" t="s">
        <v>199</v>
      </c>
      <c r="I43" s="218" t="s">
        <v>199</v>
      </c>
      <c r="J43" s="218" t="s">
        <v>199</v>
      </c>
      <c r="K43" s="226">
        <v>0</v>
      </c>
      <c r="L43" s="226">
        <v>0</v>
      </c>
      <c r="M43" s="226">
        <v>0</v>
      </c>
      <c r="N43" s="226">
        <v>0</v>
      </c>
      <c r="O43" s="226">
        <v>0</v>
      </c>
      <c r="P43" s="226">
        <v>0</v>
      </c>
      <c r="Q43" s="218" t="s">
        <v>199</v>
      </c>
      <c r="R43" s="218" t="s">
        <v>199</v>
      </c>
    </row>
    <row r="44" spans="1:18" s="216" customFormat="1" ht="11.25" customHeight="1">
      <c r="A44" s="165" t="s">
        <v>220</v>
      </c>
      <c r="B44" s="161">
        <v>2270</v>
      </c>
      <c r="C44" s="161">
        <v>210</v>
      </c>
      <c r="D44" s="223">
        <f>SUM(D45:D50)</f>
        <v>0</v>
      </c>
      <c r="E44" s="218" t="s">
        <v>199</v>
      </c>
      <c r="F44" s="218" t="s">
        <v>199</v>
      </c>
      <c r="G44" s="218" t="s">
        <v>199</v>
      </c>
      <c r="H44" s="218" t="s">
        <v>199</v>
      </c>
      <c r="I44" s="218" t="s">
        <v>199</v>
      </c>
      <c r="J44" s="218" t="s">
        <v>199</v>
      </c>
      <c r="K44" s="223">
        <f aca="true" t="shared" si="5" ref="K44:P44">SUM(K45:K50)</f>
        <v>0</v>
      </c>
      <c r="L44" s="223">
        <f t="shared" si="5"/>
        <v>0</v>
      </c>
      <c r="M44" s="223">
        <f t="shared" si="5"/>
        <v>0</v>
      </c>
      <c r="N44" s="223">
        <f t="shared" si="5"/>
        <v>0</v>
      </c>
      <c r="O44" s="223">
        <f t="shared" si="5"/>
        <v>0</v>
      </c>
      <c r="P44" s="223">
        <f t="shared" si="5"/>
        <v>0</v>
      </c>
      <c r="Q44" s="218" t="s">
        <v>199</v>
      </c>
      <c r="R44" s="218" t="s">
        <v>199</v>
      </c>
    </row>
    <row r="45" spans="1:18" s="216" customFormat="1" ht="11.25" customHeight="1">
      <c r="A45" s="163" t="s">
        <v>221</v>
      </c>
      <c r="B45" s="158">
        <v>2271</v>
      </c>
      <c r="C45" s="158">
        <v>220</v>
      </c>
      <c r="D45" s="224">
        <v>0</v>
      </c>
      <c r="E45" s="218" t="s">
        <v>199</v>
      </c>
      <c r="F45" s="218" t="s">
        <v>199</v>
      </c>
      <c r="G45" s="218" t="s">
        <v>199</v>
      </c>
      <c r="H45" s="218" t="s">
        <v>199</v>
      </c>
      <c r="I45" s="218" t="s">
        <v>199</v>
      </c>
      <c r="J45" s="218" t="s">
        <v>199</v>
      </c>
      <c r="K45" s="224">
        <v>0</v>
      </c>
      <c r="L45" s="224">
        <v>0</v>
      </c>
      <c r="M45" s="224">
        <v>0</v>
      </c>
      <c r="N45" s="224">
        <v>0</v>
      </c>
      <c r="O45" s="224">
        <v>0</v>
      </c>
      <c r="P45" s="224">
        <v>0</v>
      </c>
      <c r="Q45" s="218" t="s">
        <v>199</v>
      </c>
      <c r="R45" s="218" t="s">
        <v>199</v>
      </c>
    </row>
    <row r="46" spans="1:18" s="216" customFormat="1" ht="11.25">
      <c r="A46" s="163" t="s">
        <v>222</v>
      </c>
      <c r="B46" s="158">
        <v>2272</v>
      </c>
      <c r="C46" s="161">
        <v>230</v>
      </c>
      <c r="D46" s="226">
        <v>0</v>
      </c>
      <c r="E46" s="218" t="s">
        <v>199</v>
      </c>
      <c r="F46" s="218" t="s">
        <v>199</v>
      </c>
      <c r="G46" s="218" t="s">
        <v>199</v>
      </c>
      <c r="H46" s="218" t="s">
        <v>199</v>
      </c>
      <c r="I46" s="218" t="s">
        <v>199</v>
      </c>
      <c r="J46" s="218" t="s">
        <v>199</v>
      </c>
      <c r="K46" s="226">
        <v>0</v>
      </c>
      <c r="L46" s="226">
        <v>0</v>
      </c>
      <c r="M46" s="226">
        <v>0</v>
      </c>
      <c r="N46" s="226">
        <v>0</v>
      </c>
      <c r="O46" s="226">
        <v>0</v>
      </c>
      <c r="P46" s="226">
        <v>0</v>
      </c>
      <c r="Q46" s="218" t="s">
        <v>199</v>
      </c>
      <c r="R46" s="218" t="s">
        <v>199</v>
      </c>
    </row>
    <row r="47" spans="1:18" s="216" customFormat="1" ht="11.25">
      <c r="A47" s="163" t="s">
        <v>223</v>
      </c>
      <c r="B47" s="158">
        <v>2273</v>
      </c>
      <c r="C47" s="158">
        <v>240</v>
      </c>
      <c r="D47" s="226">
        <v>0</v>
      </c>
      <c r="E47" s="218" t="s">
        <v>199</v>
      </c>
      <c r="F47" s="218" t="s">
        <v>199</v>
      </c>
      <c r="G47" s="218" t="s">
        <v>199</v>
      </c>
      <c r="H47" s="218" t="s">
        <v>199</v>
      </c>
      <c r="I47" s="218" t="s">
        <v>199</v>
      </c>
      <c r="J47" s="218" t="s">
        <v>199</v>
      </c>
      <c r="K47" s="226">
        <v>0</v>
      </c>
      <c r="L47" s="226">
        <v>0</v>
      </c>
      <c r="M47" s="226">
        <v>0</v>
      </c>
      <c r="N47" s="226">
        <v>0</v>
      </c>
      <c r="O47" s="226">
        <v>0</v>
      </c>
      <c r="P47" s="226">
        <v>0</v>
      </c>
      <c r="Q47" s="218" t="s">
        <v>199</v>
      </c>
      <c r="R47" s="218" t="s">
        <v>199</v>
      </c>
    </row>
    <row r="48" spans="1:18" s="216" customFormat="1" ht="11.25">
      <c r="A48" s="163" t="s">
        <v>224</v>
      </c>
      <c r="B48" s="158">
        <v>2274</v>
      </c>
      <c r="C48" s="161">
        <v>250</v>
      </c>
      <c r="D48" s="226">
        <v>0</v>
      </c>
      <c r="E48" s="218" t="s">
        <v>199</v>
      </c>
      <c r="F48" s="218" t="s">
        <v>199</v>
      </c>
      <c r="G48" s="218" t="s">
        <v>199</v>
      </c>
      <c r="H48" s="218" t="s">
        <v>199</v>
      </c>
      <c r="I48" s="218" t="s">
        <v>199</v>
      </c>
      <c r="J48" s="218" t="s">
        <v>199</v>
      </c>
      <c r="K48" s="226">
        <v>0</v>
      </c>
      <c r="L48" s="226">
        <v>0</v>
      </c>
      <c r="M48" s="226">
        <v>0</v>
      </c>
      <c r="N48" s="226">
        <v>0</v>
      </c>
      <c r="O48" s="226">
        <v>0</v>
      </c>
      <c r="P48" s="226">
        <v>0</v>
      </c>
      <c r="Q48" s="218" t="s">
        <v>199</v>
      </c>
      <c r="R48" s="218" t="s">
        <v>199</v>
      </c>
    </row>
    <row r="49" spans="1:18" s="216" customFormat="1" ht="11.25">
      <c r="A49" s="163" t="s">
        <v>225</v>
      </c>
      <c r="B49" s="158">
        <v>2275</v>
      </c>
      <c r="C49" s="158">
        <v>260</v>
      </c>
      <c r="D49" s="224">
        <v>0</v>
      </c>
      <c r="E49" s="218" t="s">
        <v>199</v>
      </c>
      <c r="F49" s="218" t="s">
        <v>199</v>
      </c>
      <c r="G49" s="218" t="s">
        <v>199</v>
      </c>
      <c r="H49" s="218" t="s">
        <v>199</v>
      </c>
      <c r="I49" s="218" t="s">
        <v>199</v>
      </c>
      <c r="J49" s="218" t="s">
        <v>199</v>
      </c>
      <c r="K49" s="224">
        <v>0</v>
      </c>
      <c r="L49" s="224">
        <v>0</v>
      </c>
      <c r="M49" s="224">
        <v>0</v>
      </c>
      <c r="N49" s="224">
        <v>0</v>
      </c>
      <c r="O49" s="224">
        <v>0</v>
      </c>
      <c r="P49" s="224">
        <v>0</v>
      </c>
      <c r="Q49" s="218" t="s">
        <v>199</v>
      </c>
      <c r="R49" s="218" t="s">
        <v>199</v>
      </c>
    </row>
    <row r="50" spans="1:18" s="216" customFormat="1" ht="11.25">
      <c r="A50" s="163" t="s">
        <v>226</v>
      </c>
      <c r="B50" s="158">
        <v>2276</v>
      </c>
      <c r="C50" s="158">
        <v>270</v>
      </c>
      <c r="D50" s="224">
        <v>0</v>
      </c>
      <c r="E50" s="218" t="s">
        <v>199</v>
      </c>
      <c r="F50" s="218" t="s">
        <v>199</v>
      </c>
      <c r="G50" s="218" t="s">
        <v>199</v>
      </c>
      <c r="H50" s="218" t="s">
        <v>199</v>
      </c>
      <c r="I50" s="218" t="s">
        <v>199</v>
      </c>
      <c r="J50" s="218" t="s">
        <v>199</v>
      </c>
      <c r="K50" s="224">
        <v>0</v>
      </c>
      <c r="L50" s="224">
        <v>0</v>
      </c>
      <c r="M50" s="224">
        <v>0</v>
      </c>
      <c r="N50" s="224">
        <v>0</v>
      </c>
      <c r="O50" s="224">
        <v>0</v>
      </c>
      <c r="P50" s="224">
        <v>0</v>
      </c>
      <c r="Q50" s="218" t="s">
        <v>199</v>
      </c>
      <c r="R50" s="218" t="s">
        <v>199</v>
      </c>
    </row>
    <row r="51" spans="1:18" s="216" customFormat="1" ht="22.5">
      <c r="A51" s="165" t="s">
        <v>227</v>
      </c>
      <c r="B51" s="161">
        <v>2280</v>
      </c>
      <c r="C51" s="161">
        <v>280</v>
      </c>
      <c r="D51" s="223">
        <f>SUM(D52:D53)</f>
        <v>0</v>
      </c>
      <c r="E51" s="218" t="s">
        <v>199</v>
      </c>
      <c r="F51" s="218" t="s">
        <v>199</v>
      </c>
      <c r="G51" s="218" t="s">
        <v>199</v>
      </c>
      <c r="H51" s="218" t="s">
        <v>199</v>
      </c>
      <c r="I51" s="218" t="s">
        <v>199</v>
      </c>
      <c r="J51" s="218" t="s">
        <v>199</v>
      </c>
      <c r="K51" s="223">
        <f aca="true" t="shared" si="6" ref="K51:P51">SUM(K52:K53)</f>
        <v>0</v>
      </c>
      <c r="L51" s="223">
        <f t="shared" si="6"/>
        <v>0</v>
      </c>
      <c r="M51" s="223">
        <f t="shared" si="6"/>
        <v>0</v>
      </c>
      <c r="N51" s="223">
        <f t="shared" si="6"/>
        <v>0</v>
      </c>
      <c r="O51" s="223">
        <f t="shared" si="6"/>
        <v>0</v>
      </c>
      <c r="P51" s="223">
        <f t="shared" si="6"/>
        <v>0</v>
      </c>
      <c r="Q51" s="218" t="s">
        <v>199</v>
      </c>
      <c r="R51" s="218" t="s">
        <v>199</v>
      </c>
    </row>
    <row r="52" spans="1:18" s="216" customFormat="1" ht="22.5">
      <c r="A52" s="227" t="s">
        <v>228</v>
      </c>
      <c r="B52" s="158">
        <v>2281</v>
      </c>
      <c r="C52" s="158">
        <v>290</v>
      </c>
      <c r="D52" s="224">
        <v>0</v>
      </c>
      <c r="E52" s="218" t="s">
        <v>199</v>
      </c>
      <c r="F52" s="218" t="s">
        <v>199</v>
      </c>
      <c r="G52" s="218" t="s">
        <v>199</v>
      </c>
      <c r="H52" s="218" t="s">
        <v>199</v>
      </c>
      <c r="I52" s="218" t="s">
        <v>199</v>
      </c>
      <c r="J52" s="218" t="s">
        <v>199</v>
      </c>
      <c r="K52" s="224">
        <v>0</v>
      </c>
      <c r="L52" s="224">
        <v>0</v>
      </c>
      <c r="M52" s="224">
        <v>0</v>
      </c>
      <c r="N52" s="224">
        <v>0</v>
      </c>
      <c r="O52" s="224">
        <v>0</v>
      </c>
      <c r="P52" s="224">
        <v>0</v>
      </c>
      <c r="Q52" s="218" t="s">
        <v>199</v>
      </c>
      <c r="R52" s="218" t="s">
        <v>199</v>
      </c>
    </row>
    <row r="53" spans="1:18" s="216" customFormat="1" ht="22.5">
      <c r="A53" s="163" t="s">
        <v>229</v>
      </c>
      <c r="B53" s="158">
        <v>2282</v>
      </c>
      <c r="C53" s="161">
        <v>300</v>
      </c>
      <c r="D53" s="224">
        <v>0</v>
      </c>
      <c r="E53" s="218" t="s">
        <v>199</v>
      </c>
      <c r="F53" s="218" t="s">
        <v>199</v>
      </c>
      <c r="G53" s="218" t="s">
        <v>199</v>
      </c>
      <c r="H53" s="218" t="s">
        <v>199</v>
      </c>
      <c r="I53" s="218" t="s">
        <v>199</v>
      </c>
      <c r="J53" s="218" t="s">
        <v>199</v>
      </c>
      <c r="K53" s="224">
        <v>0</v>
      </c>
      <c r="L53" s="224">
        <v>0</v>
      </c>
      <c r="M53" s="224">
        <v>0</v>
      </c>
      <c r="N53" s="224">
        <v>0</v>
      </c>
      <c r="O53" s="224">
        <v>0</v>
      </c>
      <c r="P53" s="224">
        <v>0</v>
      </c>
      <c r="Q53" s="218" t="s">
        <v>199</v>
      </c>
      <c r="R53" s="218" t="s">
        <v>199</v>
      </c>
    </row>
    <row r="54" spans="1:18" s="216" customFormat="1" ht="11.25">
      <c r="A54" s="159" t="s">
        <v>230</v>
      </c>
      <c r="B54" s="155">
        <v>2400</v>
      </c>
      <c r="C54" s="155">
        <v>310</v>
      </c>
      <c r="D54" s="157">
        <f>SUM(D55:D56)</f>
        <v>0</v>
      </c>
      <c r="E54" s="218" t="s">
        <v>199</v>
      </c>
      <c r="F54" s="218" t="s">
        <v>199</v>
      </c>
      <c r="G54" s="218" t="s">
        <v>199</v>
      </c>
      <c r="H54" s="218" t="s">
        <v>199</v>
      </c>
      <c r="I54" s="218" t="s">
        <v>199</v>
      </c>
      <c r="J54" s="218" t="s">
        <v>199</v>
      </c>
      <c r="K54" s="157">
        <f aca="true" t="shared" si="7" ref="K54:P54">SUM(K55:K56)</f>
        <v>0</v>
      </c>
      <c r="L54" s="157">
        <f t="shared" si="7"/>
        <v>0</v>
      </c>
      <c r="M54" s="157">
        <f t="shared" si="7"/>
        <v>0</v>
      </c>
      <c r="N54" s="157">
        <f t="shared" si="7"/>
        <v>0</v>
      </c>
      <c r="O54" s="157">
        <f t="shared" si="7"/>
        <v>0</v>
      </c>
      <c r="P54" s="157">
        <f t="shared" si="7"/>
        <v>0</v>
      </c>
      <c r="Q54" s="218" t="s">
        <v>199</v>
      </c>
      <c r="R54" s="218" t="s">
        <v>199</v>
      </c>
    </row>
    <row r="55" spans="1:18" s="216" customFormat="1" ht="11.25">
      <c r="A55" s="169" t="s">
        <v>231</v>
      </c>
      <c r="B55" s="161">
        <v>2410</v>
      </c>
      <c r="C55" s="161">
        <v>320</v>
      </c>
      <c r="D55" s="226">
        <v>0</v>
      </c>
      <c r="E55" s="218" t="s">
        <v>199</v>
      </c>
      <c r="F55" s="218" t="s">
        <v>199</v>
      </c>
      <c r="G55" s="218" t="s">
        <v>199</v>
      </c>
      <c r="H55" s="218" t="s">
        <v>199</v>
      </c>
      <c r="I55" s="218" t="s">
        <v>199</v>
      </c>
      <c r="J55" s="218" t="s">
        <v>199</v>
      </c>
      <c r="K55" s="226">
        <v>0</v>
      </c>
      <c r="L55" s="226">
        <v>0</v>
      </c>
      <c r="M55" s="226">
        <v>0</v>
      </c>
      <c r="N55" s="226">
        <v>0</v>
      </c>
      <c r="O55" s="226">
        <v>0</v>
      </c>
      <c r="P55" s="226">
        <v>0</v>
      </c>
      <c r="Q55" s="218" t="s">
        <v>199</v>
      </c>
      <c r="R55" s="218" t="s">
        <v>199</v>
      </c>
    </row>
    <row r="56" spans="1:18" s="216" customFormat="1" ht="11.25">
      <c r="A56" s="169" t="s">
        <v>232</v>
      </c>
      <c r="B56" s="161">
        <v>2420</v>
      </c>
      <c r="C56" s="161">
        <v>330</v>
      </c>
      <c r="D56" s="226">
        <v>0</v>
      </c>
      <c r="E56" s="218" t="s">
        <v>199</v>
      </c>
      <c r="F56" s="218" t="s">
        <v>199</v>
      </c>
      <c r="G56" s="218" t="s">
        <v>199</v>
      </c>
      <c r="H56" s="218" t="s">
        <v>199</v>
      </c>
      <c r="I56" s="218" t="s">
        <v>199</v>
      </c>
      <c r="J56" s="218" t="s">
        <v>199</v>
      </c>
      <c r="K56" s="226">
        <v>0</v>
      </c>
      <c r="L56" s="226">
        <v>0</v>
      </c>
      <c r="M56" s="226">
        <v>0</v>
      </c>
      <c r="N56" s="226">
        <v>0</v>
      </c>
      <c r="O56" s="226">
        <v>0</v>
      </c>
      <c r="P56" s="226">
        <v>0</v>
      </c>
      <c r="Q56" s="218" t="s">
        <v>199</v>
      </c>
      <c r="R56" s="218" t="s">
        <v>199</v>
      </c>
    </row>
    <row r="57" spans="1:18" s="216" customFormat="1" ht="11.25">
      <c r="A57" s="170" t="s">
        <v>164</v>
      </c>
      <c r="B57" s="155">
        <v>2600</v>
      </c>
      <c r="C57" s="228">
        <v>340</v>
      </c>
      <c r="D57" s="157">
        <f>SUM(D58:D60)</f>
        <v>0</v>
      </c>
      <c r="E57" s="218" t="s">
        <v>199</v>
      </c>
      <c r="F57" s="218" t="s">
        <v>199</v>
      </c>
      <c r="G57" s="218" t="s">
        <v>199</v>
      </c>
      <c r="H57" s="218" t="s">
        <v>199</v>
      </c>
      <c r="I57" s="218" t="s">
        <v>199</v>
      </c>
      <c r="J57" s="218" t="s">
        <v>199</v>
      </c>
      <c r="K57" s="157">
        <f aca="true" t="shared" si="8" ref="K57:P57">SUM(K58:K60)</f>
        <v>0</v>
      </c>
      <c r="L57" s="157">
        <f t="shared" si="8"/>
        <v>0</v>
      </c>
      <c r="M57" s="157">
        <f t="shared" si="8"/>
        <v>0</v>
      </c>
      <c r="N57" s="157">
        <f t="shared" si="8"/>
        <v>0</v>
      </c>
      <c r="O57" s="157">
        <f t="shared" si="8"/>
        <v>0</v>
      </c>
      <c r="P57" s="157">
        <f t="shared" si="8"/>
        <v>0</v>
      </c>
      <c r="Q57" s="218" t="s">
        <v>199</v>
      </c>
      <c r="R57" s="218" t="s">
        <v>199</v>
      </c>
    </row>
    <row r="58" spans="1:18" s="216" customFormat="1" ht="12.75" customHeight="1">
      <c r="A58" s="165" t="s">
        <v>233</v>
      </c>
      <c r="B58" s="161">
        <v>2610</v>
      </c>
      <c r="C58" s="161">
        <v>350</v>
      </c>
      <c r="D58" s="226">
        <v>0</v>
      </c>
      <c r="E58" s="218" t="s">
        <v>199</v>
      </c>
      <c r="F58" s="218" t="s">
        <v>199</v>
      </c>
      <c r="G58" s="218" t="s">
        <v>199</v>
      </c>
      <c r="H58" s="218" t="s">
        <v>199</v>
      </c>
      <c r="I58" s="218" t="s">
        <v>199</v>
      </c>
      <c r="J58" s="218" t="s">
        <v>199</v>
      </c>
      <c r="K58" s="226">
        <v>0</v>
      </c>
      <c r="L58" s="226">
        <v>0</v>
      </c>
      <c r="M58" s="226">
        <v>0</v>
      </c>
      <c r="N58" s="226">
        <v>0</v>
      </c>
      <c r="O58" s="226">
        <v>0</v>
      </c>
      <c r="P58" s="226">
        <v>0</v>
      </c>
      <c r="Q58" s="218" t="s">
        <v>199</v>
      </c>
      <c r="R58" s="218" t="s">
        <v>199</v>
      </c>
    </row>
    <row r="59" spans="1:18" s="216" customFormat="1" ht="11.25">
      <c r="A59" s="165" t="s">
        <v>234</v>
      </c>
      <c r="B59" s="161">
        <v>2620</v>
      </c>
      <c r="C59" s="161">
        <v>360</v>
      </c>
      <c r="D59" s="229">
        <v>0</v>
      </c>
      <c r="E59" s="218" t="s">
        <v>199</v>
      </c>
      <c r="F59" s="218" t="s">
        <v>199</v>
      </c>
      <c r="G59" s="218" t="s">
        <v>199</v>
      </c>
      <c r="H59" s="218" t="s">
        <v>199</v>
      </c>
      <c r="I59" s="218" t="s">
        <v>199</v>
      </c>
      <c r="J59" s="218" t="s">
        <v>199</v>
      </c>
      <c r="K59" s="230">
        <v>0</v>
      </c>
      <c r="L59" s="230">
        <v>0</v>
      </c>
      <c r="M59" s="230">
        <v>0</v>
      </c>
      <c r="N59" s="230">
        <v>0</v>
      </c>
      <c r="O59" s="230">
        <v>0</v>
      </c>
      <c r="P59" s="230">
        <v>0</v>
      </c>
      <c r="Q59" s="218" t="s">
        <v>199</v>
      </c>
      <c r="R59" s="218" t="s">
        <v>199</v>
      </c>
    </row>
    <row r="60" spans="1:18" s="216" customFormat="1" ht="11.25" customHeight="1">
      <c r="A60" s="169" t="s">
        <v>235</v>
      </c>
      <c r="B60" s="161">
        <v>2630</v>
      </c>
      <c r="C60" s="161">
        <v>370</v>
      </c>
      <c r="D60" s="231">
        <v>0</v>
      </c>
      <c r="E60" s="218" t="s">
        <v>199</v>
      </c>
      <c r="F60" s="218" t="s">
        <v>199</v>
      </c>
      <c r="G60" s="218" t="s">
        <v>199</v>
      </c>
      <c r="H60" s="218" t="s">
        <v>199</v>
      </c>
      <c r="I60" s="218" t="s">
        <v>199</v>
      </c>
      <c r="J60" s="218" t="s">
        <v>199</v>
      </c>
      <c r="K60" s="231">
        <v>0</v>
      </c>
      <c r="L60" s="231">
        <v>0</v>
      </c>
      <c r="M60" s="231">
        <v>0</v>
      </c>
      <c r="N60" s="231">
        <v>0</v>
      </c>
      <c r="O60" s="231">
        <v>0</v>
      </c>
      <c r="P60" s="231">
        <v>0</v>
      </c>
      <c r="Q60" s="218" t="s">
        <v>199</v>
      </c>
      <c r="R60" s="218" t="s">
        <v>199</v>
      </c>
    </row>
    <row r="61" spans="1:18" s="216" customFormat="1" ht="10.5" customHeight="1">
      <c r="A61" s="166" t="s">
        <v>165</v>
      </c>
      <c r="B61" s="155">
        <v>2700</v>
      </c>
      <c r="C61" s="155">
        <v>380</v>
      </c>
      <c r="D61" s="157">
        <f>SUM(D62:D64)</f>
        <v>0</v>
      </c>
      <c r="E61" s="218" t="s">
        <v>199</v>
      </c>
      <c r="F61" s="218" t="s">
        <v>199</v>
      </c>
      <c r="G61" s="218" t="s">
        <v>199</v>
      </c>
      <c r="H61" s="218" t="s">
        <v>199</v>
      </c>
      <c r="I61" s="218" t="s">
        <v>199</v>
      </c>
      <c r="J61" s="218" t="s">
        <v>199</v>
      </c>
      <c r="K61" s="157">
        <f aca="true" t="shared" si="9" ref="K61:P61">SUM(K62:K64)</f>
        <v>0</v>
      </c>
      <c r="L61" s="157">
        <f t="shared" si="9"/>
        <v>0</v>
      </c>
      <c r="M61" s="157">
        <f t="shared" si="9"/>
        <v>0</v>
      </c>
      <c r="N61" s="157">
        <f t="shared" si="9"/>
        <v>0</v>
      </c>
      <c r="O61" s="157">
        <f t="shared" si="9"/>
        <v>0</v>
      </c>
      <c r="P61" s="157">
        <f t="shared" si="9"/>
        <v>0</v>
      </c>
      <c r="Q61" s="218" t="s">
        <v>199</v>
      </c>
      <c r="R61" s="218" t="s">
        <v>199</v>
      </c>
    </row>
    <row r="62" spans="1:18" s="216" customFormat="1" ht="11.25">
      <c r="A62" s="165" t="s">
        <v>236</v>
      </c>
      <c r="B62" s="161">
        <v>2710</v>
      </c>
      <c r="C62" s="161">
        <v>390</v>
      </c>
      <c r="D62" s="226">
        <v>0</v>
      </c>
      <c r="E62" s="218" t="s">
        <v>199</v>
      </c>
      <c r="F62" s="218" t="s">
        <v>199</v>
      </c>
      <c r="G62" s="218" t="s">
        <v>199</v>
      </c>
      <c r="H62" s="218" t="s">
        <v>199</v>
      </c>
      <c r="I62" s="218" t="s">
        <v>199</v>
      </c>
      <c r="J62" s="218" t="s">
        <v>199</v>
      </c>
      <c r="K62" s="226">
        <v>0</v>
      </c>
      <c r="L62" s="226">
        <v>0</v>
      </c>
      <c r="M62" s="226">
        <v>0</v>
      </c>
      <c r="N62" s="226">
        <v>0</v>
      </c>
      <c r="O62" s="226">
        <v>0</v>
      </c>
      <c r="P62" s="226">
        <v>0</v>
      </c>
      <c r="Q62" s="218" t="s">
        <v>199</v>
      </c>
      <c r="R62" s="218" t="s">
        <v>199</v>
      </c>
    </row>
    <row r="63" spans="1:18" s="216" customFormat="1" ht="11.25">
      <c r="A63" s="165" t="s">
        <v>237</v>
      </c>
      <c r="B63" s="161">
        <v>2720</v>
      </c>
      <c r="C63" s="161">
        <v>400</v>
      </c>
      <c r="D63" s="226">
        <v>0</v>
      </c>
      <c r="E63" s="218" t="s">
        <v>199</v>
      </c>
      <c r="F63" s="218" t="s">
        <v>199</v>
      </c>
      <c r="G63" s="218" t="s">
        <v>199</v>
      </c>
      <c r="H63" s="218" t="s">
        <v>199</v>
      </c>
      <c r="I63" s="218" t="s">
        <v>199</v>
      </c>
      <c r="J63" s="218" t="s">
        <v>199</v>
      </c>
      <c r="K63" s="226">
        <v>0</v>
      </c>
      <c r="L63" s="226">
        <v>0</v>
      </c>
      <c r="M63" s="226">
        <v>0</v>
      </c>
      <c r="N63" s="226">
        <v>0</v>
      </c>
      <c r="O63" s="226">
        <v>0</v>
      </c>
      <c r="P63" s="226">
        <v>0</v>
      </c>
      <c r="Q63" s="218" t="s">
        <v>199</v>
      </c>
      <c r="R63" s="218" t="s">
        <v>199</v>
      </c>
    </row>
    <row r="64" spans="1:18" s="216" customFormat="1" ht="11.25">
      <c r="A64" s="165" t="s">
        <v>238</v>
      </c>
      <c r="B64" s="161">
        <v>2730</v>
      </c>
      <c r="C64" s="161">
        <v>410</v>
      </c>
      <c r="D64" s="226">
        <v>0</v>
      </c>
      <c r="E64" s="218" t="s">
        <v>199</v>
      </c>
      <c r="F64" s="218" t="s">
        <v>199</v>
      </c>
      <c r="G64" s="218" t="s">
        <v>199</v>
      </c>
      <c r="H64" s="218" t="s">
        <v>199</v>
      </c>
      <c r="I64" s="218" t="s">
        <v>199</v>
      </c>
      <c r="J64" s="218" t="s">
        <v>199</v>
      </c>
      <c r="K64" s="226">
        <v>0</v>
      </c>
      <c r="L64" s="226">
        <v>0</v>
      </c>
      <c r="M64" s="226">
        <v>0</v>
      </c>
      <c r="N64" s="226">
        <v>0</v>
      </c>
      <c r="O64" s="226">
        <v>0</v>
      </c>
      <c r="P64" s="226">
        <v>0</v>
      </c>
      <c r="Q64" s="218" t="s">
        <v>199</v>
      </c>
      <c r="R64" s="218" t="s">
        <v>199</v>
      </c>
    </row>
    <row r="65" spans="1:18" s="216" customFormat="1" ht="11.25">
      <c r="A65" s="166" t="s">
        <v>166</v>
      </c>
      <c r="B65" s="155">
        <v>2800</v>
      </c>
      <c r="C65" s="155">
        <v>420</v>
      </c>
      <c r="D65" s="217">
        <v>0</v>
      </c>
      <c r="E65" s="218" t="s">
        <v>199</v>
      </c>
      <c r="F65" s="218" t="s">
        <v>199</v>
      </c>
      <c r="G65" s="218" t="s">
        <v>199</v>
      </c>
      <c r="H65" s="218" t="s">
        <v>199</v>
      </c>
      <c r="I65" s="218" t="s">
        <v>199</v>
      </c>
      <c r="J65" s="218" t="s">
        <v>199</v>
      </c>
      <c r="K65" s="217">
        <v>0</v>
      </c>
      <c r="L65" s="217">
        <v>0</v>
      </c>
      <c r="M65" s="217">
        <v>0</v>
      </c>
      <c r="N65" s="217">
        <v>0</v>
      </c>
      <c r="O65" s="217">
        <v>0</v>
      </c>
      <c r="P65" s="217">
        <v>0</v>
      </c>
      <c r="Q65" s="218" t="s">
        <v>199</v>
      </c>
      <c r="R65" s="218" t="s">
        <v>199</v>
      </c>
    </row>
    <row r="66" spans="1:18" s="216" customFormat="1" ht="11.25">
      <c r="A66" s="155" t="s">
        <v>239</v>
      </c>
      <c r="B66" s="155">
        <v>3000</v>
      </c>
      <c r="C66" s="155">
        <v>430</v>
      </c>
      <c r="D66" s="157">
        <f>D67+D81</f>
        <v>0</v>
      </c>
      <c r="E66" s="218" t="s">
        <v>199</v>
      </c>
      <c r="F66" s="218" t="s">
        <v>199</v>
      </c>
      <c r="G66" s="218" t="s">
        <v>199</v>
      </c>
      <c r="H66" s="218" t="s">
        <v>199</v>
      </c>
      <c r="I66" s="218" t="s">
        <v>199</v>
      </c>
      <c r="J66" s="218" t="s">
        <v>199</v>
      </c>
      <c r="K66" s="157">
        <f aca="true" t="shared" si="10" ref="K66:P66">K67+K81</f>
        <v>0</v>
      </c>
      <c r="L66" s="157">
        <f t="shared" si="10"/>
        <v>0</v>
      </c>
      <c r="M66" s="157">
        <f t="shared" si="10"/>
        <v>0</v>
      </c>
      <c r="N66" s="157">
        <f t="shared" si="10"/>
        <v>0</v>
      </c>
      <c r="O66" s="157">
        <f t="shared" si="10"/>
        <v>0</v>
      </c>
      <c r="P66" s="157">
        <f t="shared" si="10"/>
        <v>0</v>
      </c>
      <c r="Q66" s="218" t="s">
        <v>199</v>
      </c>
      <c r="R66" s="218" t="s">
        <v>199</v>
      </c>
    </row>
    <row r="67" spans="1:18" s="216" customFormat="1" ht="11.25">
      <c r="A67" s="159" t="s">
        <v>168</v>
      </c>
      <c r="B67" s="155">
        <v>3100</v>
      </c>
      <c r="C67" s="155">
        <v>440</v>
      </c>
      <c r="D67" s="157">
        <f>D68+D69+D72+D75+D79+D80</f>
        <v>0</v>
      </c>
      <c r="E67" s="218" t="s">
        <v>199</v>
      </c>
      <c r="F67" s="218" t="s">
        <v>199</v>
      </c>
      <c r="G67" s="218" t="s">
        <v>199</v>
      </c>
      <c r="H67" s="218" t="s">
        <v>199</v>
      </c>
      <c r="I67" s="218" t="s">
        <v>199</v>
      </c>
      <c r="J67" s="218" t="s">
        <v>199</v>
      </c>
      <c r="K67" s="157">
        <f aca="true" t="shared" si="11" ref="K67:P67">K68+K69+K72+K75+K79+K80</f>
        <v>0</v>
      </c>
      <c r="L67" s="157">
        <f t="shared" si="11"/>
        <v>0</v>
      </c>
      <c r="M67" s="157">
        <f t="shared" si="11"/>
        <v>0</v>
      </c>
      <c r="N67" s="157">
        <f t="shared" si="11"/>
        <v>0</v>
      </c>
      <c r="O67" s="157">
        <f t="shared" si="11"/>
        <v>0</v>
      </c>
      <c r="P67" s="157">
        <f t="shared" si="11"/>
        <v>0</v>
      </c>
      <c r="Q67" s="218" t="s">
        <v>199</v>
      </c>
      <c r="R67" s="218" t="s">
        <v>199</v>
      </c>
    </row>
    <row r="68" spans="1:18" s="216" customFormat="1" ht="11.25">
      <c r="A68" s="165" t="s">
        <v>240</v>
      </c>
      <c r="B68" s="161">
        <v>3110</v>
      </c>
      <c r="C68" s="161">
        <v>450</v>
      </c>
      <c r="D68" s="226">
        <v>0</v>
      </c>
      <c r="E68" s="218" t="s">
        <v>199</v>
      </c>
      <c r="F68" s="218" t="s">
        <v>199</v>
      </c>
      <c r="G68" s="218" t="s">
        <v>199</v>
      </c>
      <c r="H68" s="218" t="s">
        <v>199</v>
      </c>
      <c r="I68" s="218" t="s">
        <v>199</v>
      </c>
      <c r="J68" s="218" t="s">
        <v>199</v>
      </c>
      <c r="K68" s="226">
        <v>0</v>
      </c>
      <c r="L68" s="226">
        <v>0</v>
      </c>
      <c r="M68" s="226">
        <v>0</v>
      </c>
      <c r="N68" s="226">
        <v>0</v>
      </c>
      <c r="O68" s="226">
        <v>0</v>
      </c>
      <c r="P68" s="226">
        <v>0</v>
      </c>
      <c r="Q68" s="218" t="s">
        <v>199</v>
      </c>
      <c r="R68" s="218" t="s">
        <v>199</v>
      </c>
    </row>
    <row r="69" spans="1:18" s="216" customFormat="1" ht="11.25">
      <c r="A69" s="169" t="s">
        <v>241</v>
      </c>
      <c r="B69" s="161">
        <v>3120</v>
      </c>
      <c r="C69" s="161">
        <v>460</v>
      </c>
      <c r="D69" s="223">
        <f>SUM(D70:D71)</f>
        <v>0</v>
      </c>
      <c r="E69" s="218" t="s">
        <v>199</v>
      </c>
      <c r="F69" s="218" t="s">
        <v>199</v>
      </c>
      <c r="G69" s="218" t="s">
        <v>199</v>
      </c>
      <c r="H69" s="218" t="s">
        <v>199</v>
      </c>
      <c r="I69" s="218" t="s">
        <v>199</v>
      </c>
      <c r="J69" s="218" t="s">
        <v>199</v>
      </c>
      <c r="K69" s="223">
        <f aca="true" t="shared" si="12" ref="K69:P69">SUM(K70:K71)</f>
        <v>0</v>
      </c>
      <c r="L69" s="223">
        <f t="shared" si="12"/>
        <v>0</v>
      </c>
      <c r="M69" s="223">
        <f t="shared" si="12"/>
        <v>0</v>
      </c>
      <c r="N69" s="223">
        <f t="shared" si="12"/>
        <v>0</v>
      </c>
      <c r="O69" s="223">
        <f t="shared" si="12"/>
        <v>0</v>
      </c>
      <c r="P69" s="223">
        <f t="shared" si="12"/>
        <v>0</v>
      </c>
      <c r="Q69" s="218" t="s">
        <v>199</v>
      </c>
      <c r="R69" s="218" t="s">
        <v>199</v>
      </c>
    </row>
    <row r="70" spans="1:18" s="216" customFormat="1" ht="13.5" customHeight="1">
      <c r="A70" s="163" t="s">
        <v>242</v>
      </c>
      <c r="B70" s="158">
        <v>3121</v>
      </c>
      <c r="C70" s="158">
        <v>470</v>
      </c>
      <c r="D70" s="224">
        <v>0</v>
      </c>
      <c r="E70" s="218" t="s">
        <v>199</v>
      </c>
      <c r="F70" s="218" t="s">
        <v>199</v>
      </c>
      <c r="G70" s="218" t="s">
        <v>199</v>
      </c>
      <c r="H70" s="218" t="s">
        <v>199</v>
      </c>
      <c r="I70" s="218" t="s">
        <v>199</v>
      </c>
      <c r="J70" s="218" t="s">
        <v>199</v>
      </c>
      <c r="K70" s="224">
        <v>0</v>
      </c>
      <c r="L70" s="224">
        <v>0</v>
      </c>
      <c r="M70" s="224">
        <v>0</v>
      </c>
      <c r="N70" s="224">
        <v>0</v>
      </c>
      <c r="O70" s="224">
        <v>0</v>
      </c>
      <c r="P70" s="224">
        <v>0</v>
      </c>
      <c r="Q70" s="218" t="s">
        <v>199</v>
      </c>
      <c r="R70" s="218" t="s">
        <v>199</v>
      </c>
    </row>
    <row r="71" spans="1:18" s="216" customFormat="1" ht="11.25">
      <c r="A71" s="163" t="s">
        <v>243</v>
      </c>
      <c r="B71" s="158">
        <v>3122</v>
      </c>
      <c r="C71" s="158">
        <v>480</v>
      </c>
      <c r="D71" s="224">
        <v>0</v>
      </c>
      <c r="E71" s="218" t="s">
        <v>199</v>
      </c>
      <c r="F71" s="218" t="s">
        <v>199</v>
      </c>
      <c r="G71" s="218" t="s">
        <v>199</v>
      </c>
      <c r="H71" s="218" t="s">
        <v>199</v>
      </c>
      <c r="I71" s="218" t="s">
        <v>199</v>
      </c>
      <c r="J71" s="218" t="s">
        <v>199</v>
      </c>
      <c r="K71" s="224">
        <v>0</v>
      </c>
      <c r="L71" s="224">
        <v>0</v>
      </c>
      <c r="M71" s="224">
        <v>0</v>
      </c>
      <c r="N71" s="224">
        <v>0</v>
      </c>
      <c r="O71" s="224">
        <v>0</v>
      </c>
      <c r="P71" s="224">
        <v>0</v>
      </c>
      <c r="Q71" s="218" t="s">
        <v>199</v>
      </c>
      <c r="R71" s="218" t="s">
        <v>199</v>
      </c>
    </row>
    <row r="72" spans="1:18" s="216" customFormat="1" ht="11.25">
      <c r="A72" s="160" t="s">
        <v>244</v>
      </c>
      <c r="B72" s="161">
        <v>3130</v>
      </c>
      <c r="C72" s="161">
        <v>490</v>
      </c>
      <c r="D72" s="223">
        <f>SUM(D73:D74)</f>
        <v>0</v>
      </c>
      <c r="E72" s="218" t="s">
        <v>199</v>
      </c>
      <c r="F72" s="218" t="s">
        <v>199</v>
      </c>
      <c r="G72" s="218" t="s">
        <v>199</v>
      </c>
      <c r="H72" s="218" t="s">
        <v>199</v>
      </c>
      <c r="I72" s="218" t="s">
        <v>199</v>
      </c>
      <c r="J72" s="218" t="s">
        <v>199</v>
      </c>
      <c r="K72" s="223">
        <f aca="true" t="shared" si="13" ref="K72:P72">SUM(K73:K74)</f>
        <v>0</v>
      </c>
      <c r="L72" s="223">
        <f t="shared" si="13"/>
        <v>0</v>
      </c>
      <c r="M72" s="223">
        <f t="shared" si="13"/>
        <v>0</v>
      </c>
      <c r="N72" s="223">
        <f t="shared" si="13"/>
        <v>0</v>
      </c>
      <c r="O72" s="223">
        <f t="shared" si="13"/>
        <v>0</v>
      </c>
      <c r="P72" s="223">
        <f t="shared" si="13"/>
        <v>0</v>
      </c>
      <c r="Q72" s="218" t="s">
        <v>199</v>
      </c>
      <c r="R72" s="218" t="s">
        <v>199</v>
      </c>
    </row>
    <row r="73" spans="1:18" s="216" customFormat="1" ht="11.25">
      <c r="A73" s="163" t="s">
        <v>245</v>
      </c>
      <c r="B73" s="158">
        <v>3131</v>
      </c>
      <c r="C73" s="158">
        <v>500</v>
      </c>
      <c r="D73" s="224">
        <v>0</v>
      </c>
      <c r="E73" s="218" t="s">
        <v>199</v>
      </c>
      <c r="F73" s="218" t="s">
        <v>199</v>
      </c>
      <c r="G73" s="218" t="s">
        <v>199</v>
      </c>
      <c r="H73" s="218" t="s">
        <v>199</v>
      </c>
      <c r="I73" s="218" t="s">
        <v>199</v>
      </c>
      <c r="J73" s="218" t="s">
        <v>199</v>
      </c>
      <c r="K73" s="224">
        <v>0</v>
      </c>
      <c r="L73" s="224">
        <v>0</v>
      </c>
      <c r="M73" s="224">
        <v>0</v>
      </c>
      <c r="N73" s="224">
        <v>0</v>
      </c>
      <c r="O73" s="224">
        <v>0</v>
      </c>
      <c r="P73" s="224">
        <v>0</v>
      </c>
      <c r="Q73" s="218" t="s">
        <v>199</v>
      </c>
      <c r="R73" s="218" t="s">
        <v>199</v>
      </c>
    </row>
    <row r="74" spans="1:18" s="216" customFormat="1" ht="11.25">
      <c r="A74" s="163" t="s">
        <v>246</v>
      </c>
      <c r="B74" s="158">
        <v>3132</v>
      </c>
      <c r="C74" s="158">
        <v>510</v>
      </c>
      <c r="D74" s="224">
        <v>0</v>
      </c>
      <c r="E74" s="218" t="s">
        <v>199</v>
      </c>
      <c r="F74" s="218" t="s">
        <v>199</v>
      </c>
      <c r="G74" s="218" t="s">
        <v>199</v>
      </c>
      <c r="H74" s="218" t="s">
        <v>199</v>
      </c>
      <c r="I74" s="218" t="s">
        <v>199</v>
      </c>
      <c r="J74" s="218" t="s">
        <v>199</v>
      </c>
      <c r="K74" s="224">
        <v>0</v>
      </c>
      <c r="L74" s="224">
        <v>0</v>
      </c>
      <c r="M74" s="224">
        <v>0</v>
      </c>
      <c r="N74" s="224">
        <v>0</v>
      </c>
      <c r="O74" s="224">
        <v>0</v>
      </c>
      <c r="P74" s="224">
        <v>0</v>
      </c>
      <c r="Q74" s="218" t="s">
        <v>199</v>
      </c>
      <c r="R74" s="218" t="s">
        <v>199</v>
      </c>
    </row>
    <row r="75" spans="1:18" s="216" customFormat="1" ht="11.25">
      <c r="A75" s="160" t="s">
        <v>247</v>
      </c>
      <c r="B75" s="161">
        <v>3140</v>
      </c>
      <c r="C75" s="161">
        <v>520</v>
      </c>
      <c r="D75" s="223">
        <f>SUM(D76:D78)</f>
        <v>0</v>
      </c>
      <c r="E75" s="218" t="s">
        <v>199</v>
      </c>
      <c r="F75" s="218" t="s">
        <v>199</v>
      </c>
      <c r="G75" s="218" t="s">
        <v>199</v>
      </c>
      <c r="H75" s="218" t="s">
        <v>199</v>
      </c>
      <c r="I75" s="218" t="s">
        <v>199</v>
      </c>
      <c r="J75" s="218" t="s">
        <v>199</v>
      </c>
      <c r="K75" s="223">
        <f aca="true" t="shared" si="14" ref="K75:P75">SUM(K76:K78)</f>
        <v>0</v>
      </c>
      <c r="L75" s="223">
        <f t="shared" si="14"/>
        <v>0</v>
      </c>
      <c r="M75" s="223">
        <f t="shared" si="14"/>
        <v>0</v>
      </c>
      <c r="N75" s="223">
        <f t="shared" si="14"/>
        <v>0</v>
      </c>
      <c r="O75" s="223">
        <f t="shared" si="14"/>
        <v>0</v>
      </c>
      <c r="P75" s="223">
        <f t="shared" si="14"/>
        <v>0</v>
      </c>
      <c r="Q75" s="218" t="s">
        <v>199</v>
      </c>
      <c r="R75" s="218" t="s">
        <v>199</v>
      </c>
    </row>
    <row r="76" spans="1:18" s="216" customFormat="1" ht="12">
      <c r="A76" s="171" t="s">
        <v>248</v>
      </c>
      <c r="B76" s="158">
        <v>3141</v>
      </c>
      <c r="C76" s="158">
        <v>530</v>
      </c>
      <c r="D76" s="224">
        <v>0</v>
      </c>
      <c r="E76" s="218" t="s">
        <v>199</v>
      </c>
      <c r="F76" s="218" t="s">
        <v>199</v>
      </c>
      <c r="G76" s="218" t="s">
        <v>199</v>
      </c>
      <c r="H76" s="218" t="s">
        <v>199</v>
      </c>
      <c r="I76" s="218" t="s">
        <v>199</v>
      </c>
      <c r="J76" s="218" t="s">
        <v>199</v>
      </c>
      <c r="K76" s="224">
        <v>0</v>
      </c>
      <c r="L76" s="224">
        <v>0</v>
      </c>
      <c r="M76" s="224">
        <v>0</v>
      </c>
      <c r="N76" s="224">
        <v>0</v>
      </c>
      <c r="O76" s="224">
        <v>0</v>
      </c>
      <c r="P76" s="224">
        <v>0</v>
      </c>
      <c r="Q76" s="218" t="s">
        <v>199</v>
      </c>
      <c r="R76" s="218" t="s">
        <v>199</v>
      </c>
    </row>
    <row r="77" spans="1:18" s="216" customFormat="1" ht="12">
      <c r="A77" s="171" t="s">
        <v>249</v>
      </c>
      <c r="B77" s="158">
        <v>3142</v>
      </c>
      <c r="C77" s="158">
        <v>540</v>
      </c>
      <c r="D77" s="224">
        <v>0</v>
      </c>
      <c r="E77" s="218" t="s">
        <v>199</v>
      </c>
      <c r="F77" s="218" t="s">
        <v>199</v>
      </c>
      <c r="G77" s="218" t="s">
        <v>199</v>
      </c>
      <c r="H77" s="218" t="s">
        <v>199</v>
      </c>
      <c r="I77" s="218" t="s">
        <v>199</v>
      </c>
      <c r="J77" s="218" t="s">
        <v>199</v>
      </c>
      <c r="K77" s="224">
        <v>0</v>
      </c>
      <c r="L77" s="224">
        <v>0</v>
      </c>
      <c r="M77" s="224">
        <v>0</v>
      </c>
      <c r="N77" s="224">
        <v>0</v>
      </c>
      <c r="O77" s="224">
        <v>0</v>
      </c>
      <c r="P77" s="224">
        <v>0</v>
      </c>
      <c r="Q77" s="218" t="s">
        <v>199</v>
      </c>
      <c r="R77" s="218" t="s">
        <v>199</v>
      </c>
    </row>
    <row r="78" spans="1:18" s="216" customFormat="1" ht="12">
      <c r="A78" s="171" t="s">
        <v>250</v>
      </c>
      <c r="B78" s="158">
        <v>3143</v>
      </c>
      <c r="C78" s="158">
        <v>550</v>
      </c>
      <c r="D78" s="224">
        <v>0</v>
      </c>
      <c r="E78" s="218" t="s">
        <v>199</v>
      </c>
      <c r="F78" s="218" t="s">
        <v>199</v>
      </c>
      <c r="G78" s="218" t="s">
        <v>199</v>
      </c>
      <c r="H78" s="218" t="s">
        <v>199</v>
      </c>
      <c r="I78" s="218" t="s">
        <v>199</v>
      </c>
      <c r="J78" s="218" t="s">
        <v>199</v>
      </c>
      <c r="K78" s="224">
        <v>0</v>
      </c>
      <c r="L78" s="224">
        <v>0</v>
      </c>
      <c r="M78" s="224">
        <v>0</v>
      </c>
      <c r="N78" s="224">
        <v>0</v>
      </c>
      <c r="O78" s="224">
        <v>0</v>
      </c>
      <c r="P78" s="224">
        <v>0</v>
      </c>
      <c r="Q78" s="218" t="s">
        <v>199</v>
      </c>
      <c r="R78" s="218" t="s">
        <v>199</v>
      </c>
    </row>
    <row r="79" spans="1:18" s="216" customFormat="1" ht="11.25">
      <c r="A79" s="160" t="s">
        <v>251</v>
      </c>
      <c r="B79" s="161">
        <v>3150</v>
      </c>
      <c r="C79" s="161">
        <v>560</v>
      </c>
      <c r="D79" s="226">
        <v>0</v>
      </c>
      <c r="E79" s="218" t="s">
        <v>199</v>
      </c>
      <c r="F79" s="218" t="s">
        <v>199</v>
      </c>
      <c r="G79" s="218" t="s">
        <v>199</v>
      </c>
      <c r="H79" s="218" t="s">
        <v>199</v>
      </c>
      <c r="I79" s="218" t="s">
        <v>199</v>
      </c>
      <c r="J79" s="218" t="s">
        <v>199</v>
      </c>
      <c r="K79" s="226">
        <v>0</v>
      </c>
      <c r="L79" s="226">
        <v>0</v>
      </c>
      <c r="M79" s="226">
        <v>0</v>
      </c>
      <c r="N79" s="226">
        <v>0</v>
      </c>
      <c r="O79" s="226">
        <v>0</v>
      </c>
      <c r="P79" s="226">
        <v>0</v>
      </c>
      <c r="Q79" s="218" t="s">
        <v>199</v>
      </c>
      <c r="R79" s="218" t="s">
        <v>199</v>
      </c>
    </row>
    <row r="80" spans="1:18" s="216" customFormat="1" ht="11.25">
      <c r="A80" s="160" t="s">
        <v>252</v>
      </c>
      <c r="B80" s="161">
        <v>3160</v>
      </c>
      <c r="C80" s="161">
        <v>570</v>
      </c>
      <c r="D80" s="226">
        <v>0</v>
      </c>
      <c r="E80" s="218" t="s">
        <v>199</v>
      </c>
      <c r="F80" s="218" t="s">
        <v>199</v>
      </c>
      <c r="G80" s="218" t="s">
        <v>199</v>
      </c>
      <c r="H80" s="218" t="s">
        <v>199</v>
      </c>
      <c r="I80" s="218" t="s">
        <v>199</v>
      </c>
      <c r="J80" s="218" t="s">
        <v>199</v>
      </c>
      <c r="K80" s="226">
        <v>0</v>
      </c>
      <c r="L80" s="226">
        <v>0</v>
      </c>
      <c r="M80" s="226">
        <v>0</v>
      </c>
      <c r="N80" s="226">
        <v>0</v>
      </c>
      <c r="O80" s="226">
        <v>0</v>
      </c>
      <c r="P80" s="226">
        <v>0</v>
      </c>
      <c r="Q80" s="218" t="s">
        <v>199</v>
      </c>
      <c r="R80" s="218" t="s">
        <v>199</v>
      </c>
    </row>
    <row r="81" spans="1:18" s="216" customFormat="1" ht="11.25">
      <c r="A81" s="159" t="s">
        <v>169</v>
      </c>
      <c r="B81" s="155">
        <v>3200</v>
      </c>
      <c r="C81" s="155">
        <v>580</v>
      </c>
      <c r="D81" s="157">
        <f>SUM(D82:D85)</f>
        <v>0</v>
      </c>
      <c r="E81" s="218" t="s">
        <v>199</v>
      </c>
      <c r="F81" s="218" t="s">
        <v>199</v>
      </c>
      <c r="G81" s="218" t="s">
        <v>199</v>
      </c>
      <c r="H81" s="218" t="s">
        <v>199</v>
      </c>
      <c r="I81" s="218" t="s">
        <v>199</v>
      </c>
      <c r="J81" s="218" t="s">
        <v>199</v>
      </c>
      <c r="K81" s="157">
        <f aca="true" t="shared" si="15" ref="K81:P81">SUM(K82:K85)</f>
        <v>0</v>
      </c>
      <c r="L81" s="157">
        <f t="shared" si="15"/>
        <v>0</v>
      </c>
      <c r="M81" s="157">
        <f t="shared" si="15"/>
        <v>0</v>
      </c>
      <c r="N81" s="157">
        <f t="shared" si="15"/>
        <v>0</v>
      </c>
      <c r="O81" s="157">
        <f t="shared" si="15"/>
        <v>0</v>
      </c>
      <c r="P81" s="157">
        <f t="shared" si="15"/>
        <v>0</v>
      </c>
      <c r="Q81" s="218" t="s">
        <v>199</v>
      </c>
      <c r="R81" s="218" t="s">
        <v>199</v>
      </c>
    </row>
    <row r="82" spans="1:18" s="216" customFormat="1" ht="22.5">
      <c r="A82" s="165" t="s">
        <v>253</v>
      </c>
      <c r="B82" s="161">
        <v>3210</v>
      </c>
      <c r="C82" s="161">
        <v>590</v>
      </c>
      <c r="D82" s="226">
        <v>0</v>
      </c>
      <c r="E82" s="218" t="s">
        <v>199</v>
      </c>
      <c r="F82" s="218" t="s">
        <v>199</v>
      </c>
      <c r="G82" s="218" t="s">
        <v>199</v>
      </c>
      <c r="H82" s="218" t="s">
        <v>199</v>
      </c>
      <c r="I82" s="218" t="s">
        <v>199</v>
      </c>
      <c r="J82" s="218" t="s">
        <v>199</v>
      </c>
      <c r="K82" s="226">
        <v>0</v>
      </c>
      <c r="L82" s="226">
        <v>0</v>
      </c>
      <c r="M82" s="226">
        <v>0</v>
      </c>
      <c r="N82" s="226">
        <v>0</v>
      </c>
      <c r="O82" s="226">
        <v>0</v>
      </c>
      <c r="P82" s="226">
        <v>0</v>
      </c>
      <c r="Q82" s="218" t="s">
        <v>199</v>
      </c>
      <c r="R82" s="218" t="s">
        <v>199</v>
      </c>
    </row>
    <row r="83" spans="1:18" s="216" customFormat="1" ht="22.5">
      <c r="A83" s="165" t="s">
        <v>254</v>
      </c>
      <c r="B83" s="161">
        <v>3220</v>
      </c>
      <c r="C83" s="161">
        <v>600</v>
      </c>
      <c r="D83" s="226">
        <v>0</v>
      </c>
      <c r="E83" s="218" t="s">
        <v>199</v>
      </c>
      <c r="F83" s="218" t="s">
        <v>199</v>
      </c>
      <c r="G83" s="218" t="s">
        <v>199</v>
      </c>
      <c r="H83" s="218" t="s">
        <v>199</v>
      </c>
      <c r="I83" s="218" t="s">
        <v>199</v>
      </c>
      <c r="J83" s="218" t="s">
        <v>199</v>
      </c>
      <c r="K83" s="226">
        <v>0</v>
      </c>
      <c r="L83" s="226">
        <v>0</v>
      </c>
      <c r="M83" s="226">
        <v>0</v>
      </c>
      <c r="N83" s="226">
        <v>0</v>
      </c>
      <c r="O83" s="226">
        <v>0</v>
      </c>
      <c r="P83" s="226">
        <v>0</v>
      </c>
      <c r="Q83" s="218" t="s">
        <v>199</v>
      </c>
      <c r="R83" s="218" t="s">
        <v>199</v>
      </c>
    </row>
    <row r="84" spans="1:18" s="216" customFormat="1" ht="12.75" customHeight="1">
      <c r="A84" s="160" t="s">
        <v>255</v>
      </c>
      <c r="B84" s="161">
        <v>3230</v>
      </c>
      <c r="C84" s="161">
        <v>610</v>
      </c>
      <c r="D84" s="226">
        <v>0</v>
      </c>
      <c r="E84" s="218" t="s">
        <v>199</v>
      </c>
      <c r="F84" s="218" t="s">
        <v>199</v>
      </c>
      <c r="G84" s="218" t="s">
        <v>199</v>
      </c>
      <c r="H84" s="218" t="s">
        <v>199</v>
      </c>
      <c r="I84" s="218" t="s">
        <v>199</v>
      </c>
      <c r="J84" s="218" t="s">
        <v>199</v>
      </c>
      <c r="K84" s="226">
        <v>0</v>
      </c>
      <c r="L84" s="226">
        <v>0</v>
      </c>
      <c r="M84" s="226">
        <v>0</v>
      </c>
      <c r="N84" s="226">
        <v>0</v>
      </c>
      <c r="O84" s="226">
        <v>0</v>
      </c>
      <c r="P84" s="226">
        <v>0</v>
      </c>
      <c r="Q84" s="218" t="s">
        <v>199</v>
      </c>
      <c r="R84" s="218" t="s">
        <v>199</v>
      </c>
    </row>
    <row r="85" spans="1:18" s="216" customFormat="1" ht="13.5" customHeight="1">
      <c r="A85" s="165" t="s">
        <v>256</v>
      </c>
      <c r="B85" s="161">
        <v>3240</v>
      </c>
      <c r="C85" s="161">
        <v>620</v>
      </c>
      <c r="D85" s="226">
        <v>0</v>
      </c>
      <c r="E85" s="218" t="s">
        <v>199</v>
      </c>
      <c r="F85" s="218" t="s">
        <v>199</v>
      </c>
      <c r="G85" s="218" t="s">
        <v>199</v>
      </c>
      <c r="H85" s="218" t="s">
        <v>199</v>
      </c>
      <c r="I85" s="218" t="s">
        <v>199</v>
      </c>
      <c r="J85" s="218" t="s">
        <v>199</v>
      </c>
      <c r="K85" s="226">
        <v>0</v>
      </c>
      <c r="L85" s="226">
        <v>0</v>
      </c>
      <c r="M85" s="226">
        <v>0</v>
      </c>
      <c r="N85" s="226">
        <v>0</v>
      </c>
      <c r="O85" s="226">
        <v>0</v>
      </c>
      <c r="P85" s="226">
        <v>0</v>
      </c>
      <c r="Q85" s="218" t="s">
        <v>199</v>
      </c>
      <c r="R85" s="218" t="s">
        <v>199</v>
      </c>
    </row>
    <row r="86" spans="1:18" s="216" customFormat="1" ht="12" customHeight="1" hidden="1">
      <c r="A86" s="176"/>
      <c r="B86" s="232"/>
      <c r="C86" s="232"/>
      <c r="D86" s="233"/>
      <c r="E86" s="233"/>
      <c r="F86" s="234"/>
      <c r="G86" s="234"/>
      <c r="H86" s="234"/>
      <c r="I86" s="234"/>
      <c r="J86" s="234"/>
      <c r="K86" s="233"/>
      <c r="L86" s="233"/>
      <c r="M86" s="233"/>
      <c r="N86" s="233"/>
      <c r="O86" s="233"/>
      <c r="P86" s="233"/>
      <c r="Q86" s="233"/>
      <c r="R86" s="234"/>
    </row>
    <row r="87" spans="1:18" s="216" customFormat="1" ht="12" customHeight="1" hidden="1">
      <c r="A87" s="160"/>
      <c r="B87" s="161"/>
      <c r="C87" s="161"/>
      <c r="D87" s="235"/>
      <c r="E87" s="235"/>
      <c r="F87" s="236"/>
      <c r="G87" s="236"/>
      <c r="H87" s="236"/>
      <c r="I87" s="236"/>
      <c r="J87" s="236"/>
      <c r="K87" s="235"/>
      <c r="L87" s="235"/>
      <c r="M87" s="235"/>
      <c r="N87" s="235"/>
      <c r="O87" s="235"/>
      <c r="P87" s="235"/>
      <c r="Q87" s="235"/>
      <c r="R87" s="236"/>
    </row>
    <row r="88" spans="1:18" s="216" customFormat="1" ht="12" customHeight="1" hidden="1">
      <c r="A88" s="160" t="s">
        <v>291</v>
      </c>
      <c r="B88" s="161">
        <v>2450</v>
      </c>
      <c r="C88" s="161">
        <v>610</v>
      </c>
      <c r="D88" s="235" t="s">
        <v>47</v>
      </c>
      <c r="E88" s="235"/>
      <c r="F88" s="236" t="s">
        <v>199</v>
      </c>
      <c r="G88" s="236" t="s">
        <v>199</v>
      </c>
      <c r="H88" s="236" t="s">
        <v>199</v>
      </c>
      <c r="I88" s="236" t="s">
        <v>199</v>
      </c>
      <c r="J88" s="236" t="s">
        <v>199</v>
      </c>
      <c r="K88" s="235" t="s">
        <v>47</v>
      </c>
      <c r="L88" s="235"/>
      <c r="M88" s="235"/>
      <c r="N88" s="235" t="s">
        <v>47</v>
      </c>
      <c r="O88" s="235" t="s">
        <v>47</v>
      </c>
      <c r="P88" s="235" t="s">
        <v>47</v>
      </c>
      <c r="Q88" s="235"/>
      <c r="R88" s="236" t="s">
        <v>199</v>
      </c>
    </row>
    <row r="89" spans="1:18" s="216" customFormat="1" ht="12" customHeight="1" hidden="1">
      <c r="A89" s="182" t="s">
        <v>170</v>
      </c>
      <c r="B89" s="155">
        <v>4100</v>
      </c>
      <c r="C89" s="155">
        <v>620</v>
      </c>
      <c r="D89" s="236" t="s">
        <v>199</v>
      </c>
      <c r="E89" s="236"/>
      <c r="F89" s="236" t="s">
        <v>199</v>
      </c>
      <c r="G89" s="236" t="s">
        <v>199</v>
      </c>
      <c r="H89" s="236" t="s">
        <v>199</v>
      </c>
      <c r="I89" s="236" t="s">
        <v>199</v>
      </c>
      <c r="J89" s="236" t="s">
        <v>199</v>
      </c>
      <c r="K89" s="236" t="s">
        <v>199</v>
      </c>
      <c r="L89" s="236"/>
      <c r="M89" s="236"/>
      <c r="N89" s="236" t="s">
        <v>199</v>
      </c>
      <c r="O89" s="236" t="s">
        <v>199</v>
      </c>
      <c r="P89" s="236" t="s">
        <v>199</v>
      </c>
      <c r="Q89" s="236"/>
      <c r="R89" s="236" t="s">
        <v>199</v>
      </c>
    </row>
    <row r="90" spans="1:18" s="216" customFormat="1" ht="12" customHeight="1" hidden="1">
      <c r="A90" s="160" t="s">
        <v>257</v>
      </c>
      <c r="B90" s="161">
        <v>4110</v>
      </c>
      <c r="C90" s="155">
        <v>630</v>
      </c>
      <c r="D90" s="236" t="s">
        <v>199</v>
      </c>
      <c r="E90" s="236"/>
      <c r="F90" s="236" t="s">
        <v>199</v>
      </c>
      <c r="G90" s="236" t="s">
        <v>199</v>
      </c>
      <c r="H90" s="236" t="s">
        <v>199</v>
      </c>
      <c r="I90" s="236" t="s">
        <v>199</v>
      </c>
      <c r="J90" s="236" t="s">
        <v>199</v>
      </c>
      <c r="K90" s="236" t="s">
        <v>199</v>
      </c>
      <c r="L90" s="236"/>
      <c r="M90" s="236"/>
      <c r="N90" s="236" t="s">
        <v>199</v>
      </c>
      <c r="O90" s="236" t="s">
        <v>199</v>
      </c>
      <c r="P90" s="236" t="s">
        <v>199</v>
      </c>
      <c r="Q90" s="236"/>
      <c r="R90" s="236" t="s">
        <v>199</v>
      </c>
    </row>
    <row r="91" spans="1:18" s="216" customFormat="1" ht="12" customHeight="1" hidden="1">
      <c r="A91" s="163" t="s">
        <v>258</v>
      </c>
      <c r="B91" s="158">
        <v>4111</v>
      </c>
      <c r="C91" s="155">
        <v>640</v>
      </c>
      <c r="D91" s="236" t="s">
        <v>199</v>
      </c>
      <c r="E91" s="236"/>
      <c r="F91" s="236" t="s">
        <v>199</v>
      </c>
      <c r="G91" s="236" t="s">
        <v>199</v>
      </c>
      <c r="H91" s="236" t="s">
        <v>199</v>
      </c>
      <c r="I91" s="236" t="s">
        <v>199</v>
      </c>
      <c r="J91" s="236" t="s">
        <v>199</v>
      </c>
      <c r="K91" s="236" t="s">
        <v>199</v>
      </c>
      <c r="L91" s="236"/>
      <c r="M91" s="236"/>
      <c r="N91" s="236" t="s">
        <v>199</v>
      </c>
      <c r="O91" s="236" t="s">
        <v>199</v>
      </c>
      <c r="P91" s="236" t="s">
        <v>199</v>
      </c>
      <c r="Q91" s="236"/>
      <c r="R91" s="236" t="s">
        <v>199</v>
      </c>
    </row>
    <row r="92" spans="1:18" s="216" customFormat="1" ht="12" customHeight="1" hidden="1">
      <c r="A92" s="163" t="s">
        <v>259</v>
      </c>
      <c r="B92" s="158">
        <v>4112</v>
      </c>
      <c r="C92" s="155">
        <v>650</v>
      </c>
      <c r="D92" s="236" t="s">
        <v>199</v>
      </c>
      <c r="E92" s="236"/>
      <c r="F92" s="236" t="s">
        <v>199</v>
      </c>
      <c r="G92" s="236" t="s">
        <v>199</v>
      </c>
      <c r="H92" s="236" t="s">
        <v>199</v>
      </c>
      <c r="I92" s="236" t="s">
        <v>199</v>
      </c>
      <c r="J92" s="236" t="s">
        <v>199</v>
      </c>
      <c r="K92" s="236" t="s">
        <v>199</v>
      </c>
      <c r="L92" s="236"/>
      <c r="M92" s="236"/>
      <c r="N92" s="236" t="s">
        <v>199</v>
      </c>
      <c r="O92" s="236" t="s">
        <v>199</v>
      </c>
      <c r="P92" s="236" t="s">
        <v>199</v>
      </c>
      <c r="Q92" s="236"/>
      <c r="R92" s="236" t="s">
        <v>199</v>
      </c>
    </row>
    <row r="93" spans="1:18" s="216" customFormat="1" ht="12" customHeight="1" hidden="1">
      <c r="A93" s="180" t="s">
        <v>260</v>
      </c>
      <c r="B93" s="158">
        <v>4113</v>
      </c>
      <c r="C93" s="155">
        <v>660</v>
      </c>
      <c r="D93" s="236" t="s">
        <v>199</v>
      </c>
      <c r="E93" s="236"/>
      <c r="F93" s="236" t="s">
        <v>199</v>
      </c>
      <c r="G93" s="236" t="s">
        <v>199</v>
      </c>
      <c r="H93" s="236" t="s">
        <v>199</v>
      </c>
      <c r="I93" s="236" t="s">
        <v>199</v>
      </c>
      <c r="J93" s="236" t="s">
        <v>199</v>
      </c>
      <c r="K93" s="236" t="s">
        <v>199</v>
      </c>
      <c r="L93" s="236"/>
      <c r="M93" s="236"/>
      <c r="N93" s="236" t="s">
        <v>199</v>
      </c>
      <c r="O93" s="236" t="s">
        <v>199</v>
      </c>
      <c r="P93" s="236" t="s">
        <v>199</v>
      </c>
      <c r="Q93" s="236"/>
      <c r="R93" s="236" t="s">
        <v>199</v>
      </c>
    </row>
    <row r="94" spans="1:18" s="216" customFormat="1" ht="12" customHeight="1" hidden="1">
      <c r="A94" s="160" t="s">
        <v>292</v>
      </c>
      <c r="B94" s="161">
        <v>4120</v>
      </c>
      <c r="C94" s="155">
        <v>670</v>
      </c>
      <c r="D94" s="236" t="s">
        <v>199</v>
      </c>
      <c r="E94" s="236"/>
      <c r="F94" s="236" t="s">
        <v>199</v>
      </c>
      <c r="G94" s="236" t="s">
        <v>199</v>
      </c>
      <c r="H94" s="236" t="s">
        <v>199</v>
      </c>
      <c r="I94" s="236" t="s">
        <v>199</v>
      </c>
      <c r="J94" s="236" t="s">
        <v>199</v>
      </c>
      <c r="K94" s="236" t="s">
        <v>199</v>
      </c>
      <c r="L94" s="236"/>
      <c r="M94" s="236"/>
      <c r="N94" s="236" t="s">
        <v>199</v>
      </c>
      <c r="O94" s="236" t="s">
        <v>199</v>
      </c>
      <c r="P94" s="236" t="s">
        <v>199</v>
      </c>
      <c r="Q94" s="236"/>
      <c r="R94" s="236" t="s">
        <v>199</v>
      </c>
    </row>
    <row r="95" spans="1:18" s="216" customFormat="1" ht="12" customHeight="1" hidden="1">
      <c r="A95" s="168" t="s">
        <v>293</v>
      </c>
      <c r="B95" s="158">
        <v>4121</v>
      </c>
      <c r="C95" s="155">
        <v>680</v>
      </c>
      <c r="D95" s="236" t="s">
        <v>199</v>
      </c>
      <c r="E95" s="236"/>
      <c r="F95" s="236" t="s">
        <v>199</v>
      </c>
      <c r="G95" s="236" t="s">
        <v>199</v>
      </c>
      <c r="H95" s="236" t="s">
        <v>199</v>
      </c>
      <c r="I95" s="236" t="s">
        <v>199</v>
      </c>
      <c r="J95" s="236" t="s">
        <v>199</v>
      </c>
      <c r="K95" s="236" t="s">
        <v>199</v>
      </c>
      <c r="L95" s="236"/>
      <c r="M95" s="236"/>
      <c r="N95" s="236" t="s">
        <v>199</v>
      </c>
      <c r="O95" s="236" t="s">
        <v>199</v>
      </c>
      <c r="P95" s="236" t="s">
        <v>199</v>
      </c>
      <c r="Q95" s="236"/>
      <c r="R95" s="236" t="s">
        <v>199</v>
      </c>
    </row>
    <row r="96" spans="1:18" s="216" customFormat="1" ht="12" customHeight="1" hidden="1">
      <c r="A96" s="168" t="s">
        <v>294</v>
      </c>
      <c r="B96" s="158">
        <v>4122</v>
      </c>
      <c r="C96" s="155">
        <v>690</v>
      </c>
      <c r="D96" s="236" t="s">
        <v>199</v>
      </c>
      <c r="E96" s="236"/>
      <c r="F96" s="236" t="s">
        <v>199</v>
      </c>
      <c r="G96" s="236" t="s">
        <v>199</v>
      </c>
      <c r="H96" s="236" t="s">
        <v>199</v>
      </c>
      <c r="I96" s="236" t="s">
        <v>199</v>
      </c>
      <c r="J96" s="236" t="s">
        <v>199</v>
      </c>
      <c r="K96" s="236" t="s">
        <v>199</v>
      </c>
      <c r="L96" s="236"/>
      <c r="M96" s="236"/>
      <c r="N96" s="236" t="s">
        <v>199</v>
      </c>
      <c r="O96" s="236" t="s">
        <v>199</v>
      </c>
      <c r="P96" s="236" t="s">
        <v>199</v>
      </c>
      <c r="Q96" s="236"/>
      <c r="R96" s="236" t="s">
        <v>199</v>
      </c>
    </row>
    <row r="97" spans="1:18" s="216" customFormat="1" ht="12" customHeight="1" hidden="1">
      <c r="A97" s="163" t="s">
        <v>295</v>
      </c>
      <c r="B97" s="158">
        <v>4123</v>
      </c>
      <c r="C97" s="155">
        <v>700</v>
      </c>
      <c r="D97" s="236" t="s">
        <v>199</v>
      </c>
      <c r="E97" s="236"/>
      <c r="F97" s="236" t="s">
        <v>199</v>
      </c>
      <c r="G97" s="236" t="s">
        <v>199</v>
      </c>
      <c r="H97" s="236" t="s">
        <v>199</v>
      </c>
      <c r="I97" s="236" t="s">
        <v>199</v>
      </c>
      <c r="J97" s="236" t="s">
        <v>199</v>
      </c>
      <c r="K97" s="236" t="s">
        <v>199</v>
      </c>
      <c r="L97" s="236"/>
      <c r="M97" s="236"/>
      <c r="N97" s="236" t="s">
        <v>199</v>
      </c>
      <c r="O97" s="236" t="s">
        <v>199</v>
      </c>
      <c r="P97" s="236" t="s">
        <v>199</v>
      </c>
      <c r="Q97" s="236"/>
      <c r="R97" s="236" t="s">
        <v>199</v>
      </c>
    </row>
    <row r="98" spans="1:18" s="216" customFormat="1" ht="12" customHeight="1" hidden="1">
      <c r="A98" s="182" t="s">
        <v>171</v>
      </c>
      <c r="B98" s="155">
        <v>4200</v>
      </c>
      <c r="C98" s="155">
        <v>710</v>
      </c>
      <c r="D98" s="236" t="s">
        <v>199</v>
      </c>
      <c r="E98" s="236"/>
      <c r="F98" s="236" t="s">
        <v>199</v>
      </c>
      <c r="G98" s="236" t="s">
        <v>199</v>
      </c>
      <c r="H98" s="236" t="s">
        <v>199</v>
      </c>
      <c r="I98" s="236" t="s">
        <v>199</v>
      </c>
      <c r="J98" s="236" t="s">
        <v>199</v>
      </c>
      <c r="K98" s="236" t="s">
        <v>199</v>
      </c>
      <c r="L98" s="236"/>
      <c r="M98" s="236"/>
      <c r="N98" s="236" t="s">
        <v>199</v>
      </c>
      <c r="O98" s="236" t="s">
        <v>199</v>
      </c>
      <c r="P98" s="236" t="s">
        <v>199</v>
      </c>
      <c r="Q98" s="236"/>
      <c r="R98" s="236" t="s">
        <v>199</v>
      </c>
    </row>
    <row r="99" spans="1:18" ht="12" customHeight="1" hidden="1">
      <c r="A99" s="160" t="s">
        <v>261</v>
      </c>
      <c r="B99" s="161">
        <v>4210</v>
      </c>
      <c r="C99" s="155">
        <v>720</v>
      </c>
      <c r="D99" s="237" t="s">
        <v>199</v>
      </c>
      <c r="E99" s="237"/>
      <c r="F99" s="237" t="s">
        <v>199</v>
      </c>
      <c r="G99" s="236" t="s">
        <v>199</v>
      </c>
      <c r="H99" s="236" t="s">
        <v>199</v>
      </c>
      <c r="I99" s="236" t="s">
        <v>199</v>
      </c>
      <c r="J99" s="236" t="s">
        <v>199</v>
      </c>
      <c r="K99" s="236" t="s">
        <v>199</v>
      </c>
      <c r="L99" s="236"/>
      <c r="M99" s="236"/>
      <c r="N99" s="236" t="s">
        <v>199</v>
      </c>
      <c r="O99" s="236" t="s">
        <v>199</v>
      </c>
      <c r="P99" s="236" t="s">
        <v>199</v>
      </c>
      <c r="Q99" s="236"/>
      <c r="R99" s="236" t="s">
        <v>199</v>
      </c>
    </row>
    <row r="100" spans="1:18" ht="12" customHeight="1" hidden="1">
      <c r="A100" s="160" t="s">
        <v>296</v>
      </c>
      <c r="B100" s="161">
        <v>4220</v>
      </c>
      <c r="C100" s="155">
        <v>730</v>
      </c>
      <c r="D100" s="236" t="s">
        <v>199</v>
      </c>
      <c r="E100" s="236"/>
      <c r="F100" s="236" t="s">
        <v>199</v>
      </c>
      <c r="G100" s="238" t="s">
        <v>199</v>
      </c>
      <c r="H100" s="236" t="s">
        <v>199</v>
      </c>
      <c r="I100" s="236" t="s">
        <v>199</v>
      </c>
      <c r="J100" s="236" t="s">
        <v>199</v>
      </c>
      <c r="K100" s="236" t="s">
        <v>199</v>
      </c>
      <c r="L100" s="236"/>
      <c r="M100" s="236"/>
      <c r="N100" s="236" t="s">
        <v>199</v>
      </c>
      <c r="O100" s="236" t="s">
        <v>199</v>
      </c>
      <c r="P100" s="236" t="s">
        <v>199</v>
      </c>
      <c r="Q100" s="236"/>
      <c r="R100" s="236" t="s">
        <v>199</v>
      </c>
    </row>
    <row r="101" spans="1:18" ht="3" customHeight="1">
      <c r="A101" s="239"/>
      <c r="B101" s="240"/>
      <c r="C101" s="241"/>
      <c r="D101" s="242"/>
      <c r="E101" s="242"/>
      <c r="F101" s="242"/>
      <c r="K101" s="243"/>
      <c r="L101" s="243"/>
      <c r="M101" s="243"/>
      <c r="N101" s="243"/>
      <c r="O101" s="243"/>
      <c r="P101" s="243"/>
      <c r="Q101" s="243"/>
      <c r="R101" s="243"/>
    </row>
    <row r="102" spans="1:10" ht="15">
      <c r="A102" s="244" t="str">
        <f>'[1]ЗАПОЛНИТЬ'!F30</f>
        <v>Завідувач</v>
      </c>
      <c r="C102" s="189"/>
      <c r="D102" s="243"/>
      <c r="E102" s="243"/>
      <c r="F102" s="243"/>
      <c r="G102" s="243"/>
      <c r="H102" s="245" t="str">
        <f>'[1]ЗАПОЛНИТЬ'!F26</f>
        <v>Гриневич М.Г.</v>
      </c>
      <c r="I102" s="245"/>
      <c r="J102" s="245"/>
    </row>
    <row r="103" spans="1:10" ht="12" customHeight="1">
      <c r="A103" s="244"/>
      <c r="C103" s="189"/>
      <c r="D103" s="60" t="s">
        <v>86</v>
      </c>
      <c r="E103" s="60"/>
      <c r="F103" s="60"/>
      <c r="H103" s="193" t="s">
        <v>265</v>
      </c>
      <c r="I103" s="193"/>
      <c r="J103" s="193"/>
    </row>
    <row r="104" spans="1:10" ht="15">
      <c r="A104" s="244" t="str">
        <f>'[1]ЗАПОЛНИТЬ'!F31</f>
        <v>Головний бухгалтер</v>
      </c>
      <c r="C104" s="120"/>
      <c r="D104" s="246"/>
      <c r="E104" s="246"/>
      <c r="F104" s="246"/>
      <c r="H104" s="191" t="str">
        <f>'[1]ЗАПОЛНИТЬ'!F28</f>
        <v>Шкляр О.Ю.</v>
      </c>
      <c r="I104" s="191"/>
      <c r="J104" s="191"/>
    </row>
    <row r="105" spans="1:10" ht="15">
      <c r="A105" s="195" t="str">
        <f>'[1]ЗАПОЛНИТЬ'!C19</f>
        <v>"05" квітня 2017 року</v>
      </c>
      <c r="C105" s="120"/>
      <c r="D105" s="60" t="s">
        <v>86</v>
      </c>
      <c r="E105" s="60"/>
      <c r="F105" s="60"/>
      <c r="H105" s="193" t="s">
        <v>265</v>
      </c>
      <c r="I105" s="193"/>
      <c r="J105" s="193"/>
    </row>
    <row r="106" ht="12.75">
      <c r="A106" s="127"/>
    </row>
  </sheetData>
  <mergeCells count="49">
    <mergeCell ref="H105:J105"/>
    <mergeCell ref="R20:R21"/>
    <mergeCell ref="H102:J102"/>
    <mergeCell ref="H103:J103"/>
    <mergeCell ref="H104:J104"/>
    <mergeCell ref="Q18:R19"/>
    <mergeCell ref="E19:E21"/>
    <mergeCell ref="F19:F21"/>
    <mergeCell ref="K19:K21"/>
    <mergeCell ref="L19:N19"/>
    <mergeCell ref="O19:O21"/>
    <mergeCell ref="P19:P21"/>
    <mergeCell ref="L20:L21"/>
    <mergeCell ref="M20:N20"/>
    <mergeCell ref="Q20:Q21"/>
    <mergeCell ref="I18:I21"/>
    <mergeCell ref="J18:J21"/>
    <mergeCell ref="K18:N18"/>
    <mergeCell ref="O18:P18"/>
    <mergeCell ref="A15:D15"/>
    <mergeCell ref="E15:F15"/>
    <mergeCell ref="G15:R15"/>
    <mergeCell ref="A18:A21"/>
    <mergeCell ref="B18:B21"/>
    <mergeCell ref="C18:C21"/>
    <mergeCell ref="D18:D21"/>
    <mergeCell ref="E18:F18"/>
    <mergeCell ref="G18:G21"/>
    <mergeCell ref="H18:H21"/>
    <mergeCell ref="A13:D13"/>
    <mergeCell ref="E13:F13"/>
    <mergeCell ref="G13:R13"/>
    <mergeCell ref="A14:D14"/>
    <mergeCell ref="E14:F14"/>
    <mergeCell ref="G14:R14"/>
    <mergeCell ref="B11:O11"/>
    <mergeCell ref="Q11:R11"/>
    <mergeCell ref="A12:D12"/>
    <mergeCell ref="E12:F12"/>
    <mergeCell ref="G12:O12"/>
    <mergeCell ref="Q8:R8"/>
    <mergeCell ref="B9:O9"/>
    <mergeCell ref="Q9:R9"/>
    <mergeCell ref="B10:O10"/>
    <mergeCell ref="Q10:R10"/>
    <mergeCell ref="J1:R2"/>
    <mergeCell ref="A3:R3"/>
    <mergeCell ref="A4:J4"/>
    <mergeCell ref="A6:R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89"/>
  <sheetViews>
    <sheetView tabSelected="1" workbookViewId="0" topLeftCell="A53">
      <selection activeCell="C99" sqref="C99"/>
    </sheetView>
  </sheetViews>
  <sheetFormatPr defaultColWidth="9.140625" defaultRowHeight="12.75"/>
  <cols>
    <col min="1" max="1" width="61.7109375" style="120" customWidth="1"/>
    <col min="2" max="2" width="4.7109375" style="120" customWidth="1"/>
    <col min="3" max="3" width="3.8515625" style="120" customWidth="1"/>
    <col min="4" max="4" width="7.57421875" style="120" customWidth="1"/>
    <col min="5" max="5" width="9.140625" style="120" customWidth="1"/>
    <col min="6" max="6" width="8.140625" style="120" customWidth="1"/>
    <col min="7" max="7" width="7.421875" style="120" customWidth="1"/>
    <col min="8" max="8" width="8.8515625" style="120" customWidth="1"/>
    <col min="9" max="9" width="8.57421875" style="120" customWidth="1"/>
    <col min="10" max="10" width="8.140625" style="120" customWidth="1"/>
    <col min="11" max="11" width="9.421875" style="120" customWidth="1"/>
    <col min="12" max="12" width="6.7109375" style="120" customWidth="1"/>
    <col min="13" max="13" width="11.421875" style="120" customWidth="1"/>
    <col min="14" max="16384" width="9.140625" style="120" customWidth="1"/>
  </cols>
  <sheetData>
    <row r="1" spans="10:13" ht="30" customHeight="1">
      <c r="J1" s="121" t="s">
        <v>297</v>
      </c>
      <c r="K1" s="121"/>
      <c r="L1" s="121"/>
      <c r="M1" s="121"/>
    </row>
    <row r="2" spans="10:13" ht="24" customHeight="1">
      <c r="J2" s="121"/>
      <c r="K2" s="121"/>
      <c r="L2" s="121"/>
      <c r="M2" s="121"/>
    </row>
    <row r="3" spans="10:13" ht="0.75" customHeight="1">
      <c r="J3" s="121"/>
      <c r="K3" s="121"/>
      <c r="L3" s="121"/>
      <c r="M3" s="121"/>
    </row>
    <row r="4" spans="1:13" ht="15">
      <c r="A4" s="123" t="s">
        <v>181</v>
      </c>
      <c r="B4" s="123"/>
      <c r="C4" s="123"/>
      <c r="D4" s="123"/>
      <c r="E4" s="123"/>
      <c r="F4" s="123"/>
      <c r="G4" s="123"/>
      <c r="H4" s="123"/>
      <c r="I4" s="123"/>
      <c r="J4" s="123"/>
      <c r="K4" s="123"/>
      <c r="L4" s="123"/>
      <c r="M4" s="123"/>
    </row>
    <row r="5" spans="1:13" ht="15">
      <c r="A5" s="125" t="str">
        <f>IF('[1]ЗАПОЛНИТЬ'!$F$7=1,CONCATENATE('[1]шапки'!A6),CONCATENATE('[1]шапки'!A6,'[1]шапки'!C6))</f>
        <v>про заборгованість за бюджетними коштами (форма   № 7д, </v>
      </c>
      <c r="B5" s="125"/>
      <c r="C5" s="125"/>
      <c r="D5" s="125"/>
      <c r="E5" s="125"/>
      <c r="F5" s="125"/>
      <c r="G5" s="125"/>
      <c r="H5" s="126" t="str">
        <f>IF('[1]ЗАПОЛНИТЬ'!$F$7=1,'[1]шапки'!C6,'[1]шапки'!D6)</f>
        <v>   №7м)</v>
      </c>
      <c r="I5" s="124">
        <f>IF('[1]ЗАПОЛНИТЬ'!$F$7=1,'[1]шапки'!D6,"")</f>
      </c>
      <c r="L5" s="124"/>
      <c r="M5" s="124"/>
    </row>
    <row r="6" spans="1:13" ht="15">
      <c r="A6" s="123" t="str">
        <f>CONCATENATE("на ",'[1]ЗАПОЛНИТЬ'!$B$18," ",'[1]ЗАПОЛНИТЬ'!$C$18)</f>
        <v>на 1 квітня 2017 р.</v>
      </c>
      <c r="B6" s="123"/>
      <c r="C6" s="123"/>
      <c r="D6" s="123"/>
      <c r="E6" s="123"/>
      <c r="F6" s="123"/>
      <c r="G6" s="123"/>
      <c r="H6" s="123"/>
      <c r="I6" s="123"/>
      <c r="J6" s="123"/>
      <c r="K6" s="123"/>
      <c r="L6" s="123"/>
      <c r="M6" s="123"/>
    </row>
    <row r="7" s="127" customFormat="1" ht="11.25" hidden="1"/>
    <row r="8" s="127" customFormat="1" ht="7.5" customHeight="1">
      <c r="M8" s="128" t="s">
        <v>182</v>
      </c>
    </row>
    <row r="9" spans="1:13" s="127" customFormat="1" ht="21" customHeight="1">
      <c r="A9" s="130" t="s">
        <v>5</v>
      </c>
      <c r="B9" s="131" t="str">
        <f>'[1]ЗАПОЛНИТЬ'!B3</f>
        <v>Дошкільний навчальний заклад (ясла-садок) №4 "Сонечко" комунальної власності Сарненської міської ради</v>
      </c>
      <c r="C9" s="131"/>
      <c r="D9" s="131"/>
      <c r="E9" s="131"/>
      <c r="F9" s="131"/>
      <c r="G9" s="131"/>
      <c r="H9" s="131"/>
      <c r="I9" s="131"/>
      <c r="J9" s="131"/>
      <c r="K9" s="132" t="str">
        <f>'[1]ЗАПОЛНИТЬ'!A13</f>
        <v>за ЄДРПОУ</v>
      </c>
      <c r="M9" s="133" t="str">
        <f>'[1]ЗАПОЛНИТЬ'!B13</f>
        <v>37261345</v>
      </c>
    </row>
    <row r="10" spans="1:13" s="127" customFormat="1" ht="11.25" customHeight="1">
      <c r="A10" s="136" t="s">
        <v>7</v>
      </c>
      <c r="B10" s="137">
        <f>'[1]ЗАПОЛНИТЬ'!B5</f>
        <v>16</v>
      </c>
      <c r="C10" s="137"/>
      <c r="D10" s="137"/>
      <c r="E10" s="137"/>
      <c r="F10" s="137"/>
      <c r="G10" s="137"/>
      <c r="H10" s="137"/>
      <c r="I10" s="137"/>
      <c r="J10" s="137"/>
      <c r="K10" s="132" t="str">
        <f>'[1]ЗАПОЛНИТЬ'!A14</f>
        <v>за КОАТУУ</v>
      </c>
      <c r="M10" s="133">
        <f>'[1]ЗАПОЛНИТЬ'!B14</f>
        <v>5625410100</v>
      </c>
    </row>
    <row r="11" spans="1:13" s="127" customFormat="1" ht="11.25" customHeight="1">
      <c r="A11" s="136" t="str">
        <f>'[1]Ф.4.3.1.КВК2'!A11</f>
        <v>Організаційно-правова форма господарювання</v>
      </c>
      <c r="B11" s="247" t="str">
        <f>'[1]ЗАПОЛНИТЬ'!D15</f>
        <v>Комунальна організація (установа, заклад)</v>
      </c>
      <c r="C11" s="247"/>
      <c r="D11" s="247"/>
      <c r="E11" s="247"/>
      <c r="F11" s="247"/>
      <c r="G11" s="247"/>
      <c r="H11" s="247"/>
      <c r="I11" s="247"/>
      <c r="J11" s="247"/>
      <c r="K11" s="132" t="str">
        <f>'[1]ЗАПОЛНИТЬ'!A15</f>
        <v>за КОПФГ</v>
      </c>
      <c r="L11" s="248"/>
      <c r="M11" s="133">
        <f>'[1]ЗАПОЛНИТЬ'!B15</f>
        <v>430</v>
      </c>
    </row>
    <row r="12" spans="1:12" s="127" customFormat="1" ht="11.25">
      <c r="A12" s="141" t="s">
        <v>183</v>
      </c>
      <c r="B12" s="141"/>
      <c r="C12" s="141"/>
      <c r="D12" s="141"/>
      <c r="E12" s="147" t="str">
        <f>'[1]ЗАПОЛНИТЬ'!H9</f>
        <v>-</v>
      </c>
      <c r="F12" s="249" t="str">
        <f>IF(E12&gt;0,VLOOKUP(E12,'[1]ДовидникКВК(ГОС)'!A:B,2,FALSE),"")</f>
        <v>-</v>
      </c>
      <c r="G12" s="249"/>
      <c r="H12" s="249"/>
      <c r="I12" s="249"/>
      <c r="J12" s="249"/>
      <c r="K12" s="249"/>
      <c r="L12" s="249"/>
    </row>
    <row r="13" spans="1:12" s="127" customFormat="1" ht="11.25">
      <c r="A13" s="141" t="s">
        <v>184</v>
      </c>
      <c r="B13" s="141"/>
      <c r="C13" s="141"/>
      <c r="D13" s="141"/>
      <c r="E13" s="250"/>
      <c r="F13" s="207">
        <f>IF(E13&gt;0,VLOOKUP(E13,'[1]ДовидникКПК'!B:C,2,FALSE),"")</f>
      </c>
      <c r="G13" s="207"/>
      <c r="H13" s="207"/>
      <c r="I13" s="207"/>
      <c r="J13" s="207"/>
      <c r="K13" s="207"/>
      <c r="L13" s="207"/>
    </row>
    <row r="14" spans="1:12" s="127" customFormat="1" ht="11.25">
      <c r="A14" s="141" t="s">
        <v>185</v>
      </c>
      <c r="B14" s="141"/>
      <c r="C14" s="141"/>
      <c r="D14" s="141"/>
      <c r="E14" s="251" t="str">
        <f>'[1]ЗАПОЛНИТЬ'!H10</f>
        <v>01</v>
      </c>
      <c r="F14" s="207" t="str">
        <f>'[1]ЗАПОЛНИТЬ'!I10</f>
        <v>Дошкільні заклади освіти</v>
      </c>
      <c r="G14" s="207"/>
      <c r="H14" s="207"/>
      <c r="I14" s="207"/>
      <c r="J14" s="207"/>
      <c r="K14" s="207"/>
      <c r="L14" s="207"/>
    </row>
    <row r="15" spans="1:12" s="127" customFormat="1" ht="43.5" customHeight="1">
      <c r="A15" s="141" t="s">
        <v>186</v>
      </c>
      <c r="B15" s="141"/>
      <c r="C15" s="141"/>
      <c r="D15" s="141"/>
      <c r="E15" s="252" t="s">
        <v>267</v>
      </c>
      <c r="F15" s="207" t="str">
        <f>VLOOKUP(RIGHT(E15,4),'[1]КПКВМБ'!A:B,2,FALSE)</f>
        <v>Дошкільна освіта</v>
      </c>
      <c r="G15" s="207"/>
      <c r="H15" s="207"/>
      <c r="I15" s="207"/>
      <c r="J15" s="207"/>
      <c r="K15" s="207"/>
      <c r="L15" s="207"/>
    </row>
    <row r="16" s="127" customFormat="1" ht="11.25">
      <c r="A16" s="212" t="s">
        <v>298</v>
      </c>
    </row>
    <row r="17" s="127" customFormat="1" ht="11.25">
      <c r="A17" s="149" t="s">
        <v>188</v>
      </c>
    </row>
    <row r="18" spans="1:12" s="127" customFormat="1" ht="19.5" customHeight="1">
      <c r="A18" s="150" t="s">
        <v>322</v>
      </c>
      <c r="B18" s="150"/>
      <c r="C18" s="150"/>
      <c r="D18" s="150"/>
      <c r="E18" s="150"/>
      <c r="F18" s="150"/>
      <c r="G18" s="150"/>
      <c r="H18" s="150"/>
      <c r="I18" s="150"/>
      <c r="J18" s="150"/>
      <c r="K18" s="150"/>
      <c r="L18" s="150"/>
    </row>
    <row r="19" spans="1:14" s="127" customFormat="1" ht="11.25" customHeight="1">
      <c r="A19" s="151" t="s">
        <v>189</v>
      </c>
      <c r="B19" s="151" t="s">
        <v>269</v>
      </c>
      <c r="C19" s="151" t="s">
        <v>21</v>
      </c>
      <c r="D19" s="151" t="s">
        <v>299</v>
      </c>
      <c r="E19" s="151"/>
      <c r="F19" s="151"/>
      <c r="G19" s="151"/>
      <c r="H19" s="151" t="s">
        <v>300</v>
      </c>
      <c r="I19" s="151"/>
      <c r="J19" s="151"/>
      <c r="K19" s="151"/>
      <c r="L19" s="151"/>
      <c r="M19" s="151" t="s">
        <v>301</v>
      </c>
      <c r="N19" s="253"/>
    </row>
    <row r="20" spans="1:14" s="127" customFormat="1" ht="21.75" customHeight="1">
      <c r="A20" s="151"/>
      <c r="B20" s="151"/>
      <c r="C20" s="151"/>
      <c r="D20" s="151" t="s">
        <v>302</v>
      </c>
      <c r="E20" s="151" t="s">
        <v>303</v>
      </c>
      <c r="F20" s="151"/>
      <c r="G20" s="151" t="s">
        <v>304</v>
      </c>
      <c r="H20" s="151" t="s">
        <v>305</v>
      </c>
      <c r="I20" s="151" t="s">
        <v>303</v>
      </c>
      <c r="J20" s="151"/>
      <c r="K20" s="151"/>
      <c r="L20" s="151" t="s">
        <v>304</v>
      </c>
      <c r="M20" s="151"/>
      <c r="N20" s="253"/>
    </row>
    <row r="21" spans="1:14" s="127" customFormat="1" ht="10.5" customHeight="1">
      <c r="A21" s="151"/>
      <c r="B21" s="151"/>
      <c r="C21" s="151"/>
      <c r="D21" s="151"/>
      <c r="E21" s="151" t="s">
        <v>274</v>
      </c>
      <c r="F21" s="151" t="s">
        <v>306</v>
      </c>
      <c r="G21" s="151"/>
      <c r="H21" s="151"/>
      <c r="I21" s="151" t="s">
        <v>274</v>
      </c>
      <c r="J21" s="254" t="s">
        <v>307</v>
      </c>
      <c r="K21" s="254"/>
      <c r="L21" s="151"/>
      <c r="M21" s="151"/>
      <c r="N21" s="253"/>
    </row>
    <row r="22" spans="1:14" s="127" customFormat="1" ht="12" customHeight="1">
      <c r="A22" s="151"/>
      <c r="B22" s="151"/>
      <c r="C22" s="151"/>
      <c r="D22" s="151"/>
      <c r="E22" s="151"/>
      <c r="F22" s="151"/>
      <c r="G22" s="151"/>
      <c r="H22" s="151"/>
      <c r="I22" s="151"/>
      <c r="J22" s="151" t="s">
        <v>308</v>
      </c>
      <c r="K22" s="151" t="s">
        <v>309</v>
      </c>
      <c r="L22" s="151"/>
      <c r="M22" s="151"/>
      <c r="N22" s="253"/>
    </row>
    <row r="23" spans="1:14" s="127" customFormat="1" ht="12" customHeight="1">
      <c r="A23" s="151"/>
      <c r="B23" s="151"/>
      <c r="C23" s="151"/>
      <c r="D23" s="151"/>
      <c r="E23" s="151"/>
      <c r="F23" s="151"/>
      <c r="G23" s="151"/>
      <c r="H23" s="151"/>
      <c r="I23" s="151"/>
      <c r="J23" s="151"/>
      <c r="K23" s="151"/>
      <c r="L23" s="151"/>
      <c r="M23" s="151"/>
      <c r="N23" s="253"/>
    </row>
    <row r="24" spans="1:14" s="127" customFormat="1" ht="9.75" customHeight="1">
      <c r="A24" s="151"/>
      <c r="B24" s="151"/>
      <c r="C24" s="151"/>
      <c r="D24" s="151"/>
      <c r="E24" s="151"/>
      <c r="F24" s="151"/>
      <c r="G24" s="151"/>
      <c r="H24" s="151"/>
      <c r="I24" s="151"/>
      <c r="J24" s="151"/>
      <c r="K24" s="151"/>
      <c r="L24" s="151"/>
      <c r="M24" s="151"/>
      <c r="N24" s="253"/>
    </row>
    <row r="25" spans="1:14" s="127" customFormat="1" ht="11.25">
      <c r="A25" s="154">
        <v>1</v>
      </c>
      <c r="B25" s="154">
        <v>2</v>
      </c>
      <c r="C25" s="154">
        <v>3</v>
      </c>
      <c r="D25" s="154">
        <v>4</v>
      </c>
      <c r="E25" s="154">
        <v>5</v>
      </c>
      <c r="F25" s="154">
        <v>6</v>
      </c>
      <c r="G25" s="154">
        <v>7</v>
      </c>
      <c r="H25" s="154">
        <v>8</v>
      </c>
      <c r="I25" s="154">
        <v>9</v>
      </c>
      <c r="J25" s="154">
        <v>10</v>
      </c>
      <c r="K25" s="154">
        <v>11</v>
      </c>
      <c r="L25" s="154">
        <v>12</v>
      </c>
      <c r="M25" s="154">
        <v>13</v>
      </c>
      <c r="N25" s="253"/>
    </row>
    <row r="26" spans="1:14" s="127" customFormat="1" ht="12">
      <c r="A26" s="182" t="s">
        <v>310</v>
      </c>
      <c r="B26" s="182" t="s">
        <v>199</v>
      </c>
      <c r="C26" s="255" t="s">
        <v>200</v>
      </c>
      <c r="D26" s="256">
        <v>17559.6</v>
      </c>
      <c r="E26" s="256">
        <v>19034.4</v>
      </c>
      <c r="F26" s="257">
        <v>0</v>
      </c>
      <c r="G26" s="257">
        <v>0</v>
      </c>
      <c r="H26" s="256">
        <v>0</v>
      </c>
      <c r="I26" s="256">
        <v>0</v>
      </c>
      <c r="J26" s="257">
        <v>0</v>
      </c>
      <c r="K26" s="258" t="s">
        <v>199</v>
      </c>
      <c r="L26" s="257" t="s">
        <v>47</v>
      </c>
      <c r="M26" s="259" t="s">
        <v>199</v>
      </c>
      <c r="N26" s="253"/>
    </row>
    <row r="27" spans="1:14" s="127" customFormat="1" ht="12.75">
      <c r="A27" s="260" t="s">
        <v>311</v>
      </c>
      <c r="B27" s="260" t="s">
        <v>199</v>
      </c>
      <c r="C27" s="255" t="s">
        <v>202</v>
      </c>
      <c r="D27" s="256">
        <f>D28+D63</f>
        <v>0</v>
      </c>
      <c r="E27" s="256">
        <f aca="true" t="shared" si="0" ref="E27:L27">E28+E63</f>
        <v>0</v>
      </c>
      <c r="F27" s="256">
        <f t="shared" si="0"/>
        <v>0</v>
      </c>
      <c r="G27" s="256">
        <f t="shared" si="0"/>
        <v>0</v>
      </c>
      <c r="H27" s="256">
        <f t="shared" si="0"/>
        <v>0</v>
      </c>
      <c r="I27" s="256">
        <f t="shared" si="0"/>
        <v>0</v>
      </c>
      <c r="J27" s="256">
        <f t="shared" si="0"/>
        <v>0</v>
      </c>
      <c r="K27" s="256">
        <f t="shared" si="0"/>
        <v>0</v>
      </c>
      <c r="L27" s="256">
        <f t="shared" si="0"/>
        <v>0</v>
      </c>
      <c r="M27" s="256">
        <f>M28+M63</f>
        <v>0</v>
      </c>
      <c r="N27" s="253"/>
    </row>
    <row r="28" spans="1:14" s="127" customFormat="1" ht="21.75">
      <c r="A28" s="155" t="s">
        <v>312</v>
      </c>
      <c r="B28" s="182">
        <v>2000</v>
      </c>
      <c r="C28" s="156" t="s">
        <v>203</v>
      </c>
      <c r="D28" s="256">
        <f>D29+D34+D51+D54+D58+D62</f>
        <v>0</v>
      </c>
      <c r="E28" s="256">
        <f aca="true" t="shared" si="1" ref="E28:M28">E29+E34+E51+E54+E58+E62</f>
        <v>0</v>
      </c>
      <c r="F28" s="256">
        <f t="shared" si="1"/>
        <v>0</v>
      </c>
      <c r="G28" s="256">
        <f t="shared" si="1"/>
        <v>0</v>
      </c>
      <c r="H28" s="256">
        <f t="shared" si="1"/>
        <v>0</v>
      </c>
      <c r="I28" s="256">
        <f t="shared" si="1"/>
        <v>0</v>
      </c>
      <c r="J28" s="256">
        <f t="shared" si="1"/>
        <v>0</v>
      </c>
      <c r="K28" s="256">
        <f t="shared" si="1"/>
        <v>0</v>
      </c>
      <c r="L28" s="256">
        <f t="shared" si="1"/>
        <v>0</v>
      </c>
      <c r="M28" s="256">
        <f t="shared" si="1"/>
        <v>0</v>
      </c>
      <c r="N28" s="261"/>
    </row>
    <row r="29" spans="1:14" s="127" customFormat="1" ht="11.25">
      <c r="A29" s="166" t="s">
        <v>161</v>
      </c>
      <c r="B29" s="155">
        <v>2100</v>
      </c>
      <c r="C29" s="156" t="s">
        <v>205</v>
      </c>
      <c r="D29" s="256">
        <f>D30+D33</f>
        <v>0</v>
      </c>
      <c r="E29" s="256">
        <f aca="true" t="shared" si="2" ref="E29:M29">E30+E33</f>
        <v>0</v>
      </c>
      <c r="F29" s="256">
        <f t="shared" si="2"/>
        <v>0</v>
      </c>
      <c r="G29" s="256">
        <f t="shared" si="2"/>
        <v>0</v>
      </c>
      <c r="H29" s="256">
        <f t="shared" si="2"/>
        <v>0</v>
      </c>
      <c r="I29" s="256">
        <f t="shared" si="2"/>
        <v>0</v>
      </c>
      <c r="J29" s="256">
        <f t="shared" si="2"/>
        <v>0</v>
      </c>
      <c r="K29" s="256">
        <f t="shared" si="2"/>
        <v>0</v>
      </c>
      <c r="L29" s="256">
        <f t="shared" si="2"/>
        <v>0</v>
      </c>
      <c r="M29" s="256">
        <f t="shared" si="2"/>
        <v>0</v>
      </c>
      <c r="N29" s="253"/>
    </row>
    <row r="30" spans="1:14" s="127" customFormat="1" ht="11.25">
      <c r="A30" s="160" t="s">
        <v>204</v>
      </c>
      <c r="B30" s="161">
        <v>2110</v>
      </c>
      <c r="C30" s="162" t="s">
        <v>207</v>
      </c>
      <c r="D30" s="262">
        <f>SUM(D31:D32)</f>
        <v>0</v>
      </c>
      <c r="E30" s="262">
        <f aca="true" t="shared" si="3" ref="E30:L30">SUM(E31:E32)</f>
        <v>0</v>
      </c>
      <c r="F30" s="262">
        <f t="shared" si="3"/>
        <v>0</v>
      </c>
      <c r="G30" s="262">
        <f t="shared" si="3"/>
        <v>0</v>
      </c>
      <c r="H30" s="262">
        <f t="shared" si="3"/>
        <v>0</v>
      </c>
      <c r="I30" s="262">
        <f t="shared" si="3"/>
        <v>0</v>
      </c>
      <c r="J30" s="262">
        <f t="shared" si="3"/>
        <v>0</v>
      </c>
      <c r="K30" s="262">
        <f t="shared" si="3"/>
        <v>0</v>
      </c>
      <c r="L30" s="262">
        <f t="shared" si="3"/>
        <v>0</v>
      </c>
      <c r="M30" s="262">
        <f>SUM(M31:M32)</f>
        <v>0</v>
      </c>
      <c r="N30" s="253"/>
    </row>
    <row r="31" spans="1:14" s="127" customFormat="1" ht="11.25">
      <c r="A31" s="163" t="s">
        <v>206</v>
      </c>
      <c r="B31" s="158">
        <v>2111</v>
      </c>
      <c r="C31" s="164" t="s">
        <v>209</v>
      </c>
      <c r="D31" s="263">
        <v>0</v>
      </c>
      <c r="E31" s="263">
        <v>0</v>
      </c>
      <c r="F31" s="263">
        <v>0</v>
      </c>
      <c r="G31" s="263">
        <v>0</v>
      </c>
      <c r="H31" s="263">
        <v>0</v>
      </c>
      <c r="I31" s="256">
        <f>SUM(J31:K31)</f>
        <v>0</v>
      </c>
      <c r="J31" s="263">
        <v>0</v>
      </c>
      <c r="K31" s="263">
        <v>0</v>
      </c>
      <c r="L31" s="263">
        <v>0</v>
      </c>
      <c r="M31" s="257">
        <f>I31</f>
        <v>0</v>
      </c>
      <c r="N31" s="253"/>
    </row>
    <row r="32" spans="1:14" s="127" customFormat="1" ht="11.25">
      <c r="A32" s="163" t="s">
        <v>208</v>
      </c>
      <c r="B32" s="158">
        <v>2112</v>
      </c>
      <c r="C32" s="164" t="s">
        <v>211</v>
      </c>
      <c r="D32" s="263">
        <v>0</v>
      </c>
      <c r="E32" s="263">
        <v>0</v>
      </c>
      <c r="F32" s="263">
        <v>0</v>
      </c>
      <c r="G32" s="263">
        <v>0</v>
      </c>
      <c r="H32" s="263">
        <v>0</v>
      </c>
      <c r="I32" s="256">
        <f>SUM(J32:K32)</f>
        <v>0</v>
      </c>
      <c r="J32" s="263">
        <v>0</v>
      </c>
      <c r="K32" s="263">
        <v>0</v>
      </c>
      <c r="L32" s="263">
        <v>0</v>
      </c>
      <c r="M32" s="257">
        <f>I32</f>
        <v>0</v>
      </c>
      <c r="N32" s="253"/>
    </row>
    <row r="33" spans="1:14" s="127" customFormat="1" ht="11.25">
      <c r="A33" s="165" t="s">
        <v>313</v>
      </c>
      <c r="B33" s="161">
        <v>2120</v>
      </c>
      <c r="C33" s="162" t="s">
        <v>212</v>
      </c>
      <c r="D33" s="264">
        <v>0</v>
      </c>
      <c r="E33" s="264">
        <v>0</v>
      </c>
      <c r="F33" s="264">
        <v>0</v>
      </c>
      <c r="G33" s="264">
        <v>0</v>
      </c>
      <c r="H33" s="264">
        <v>0</v>
      </c>
      <c r="I33" s="265">
        <f>SUM(J33:K33)</f>
        <v>0</v>
      </c>
      <c r="J33" s="264">
        <v>0</v>
      </c>
      <c r="K33" s="264">
        <v>0</v>
      </c>
      <c r="L33" s="264">
        <v>0</v>
      </c>
      <c r="M33" s="262">
        <f>I33</f>
        <v>0</v>
      </c>
      <c r="N33" s="253"/>
    </row>
    <row r="34" spans="1:14" s="127" customFormat="1" ht="11.25">
      <c r="A34" s="166" t="s">
        <v>162</v>
      </c>
      <c r="B34" s="155">
        <v>2200</v>
      </c>
      <c r="C34" s="156" t="s">
        <v>214</v>
      </c>
      <c r="D34" s="265">
        <f>SUM(D35:D41)+D48</f>
        <v>0</v>
      </c>
      <c r="E34" s="265">
        <f aca="true" t="shared" si="4" ref="E34:M34">SUM(E35:E41)+E48</f>
        <v>0</v>
      </c>
      <c r="F34" s="265">
        <f t="shared" si="4"/>
        <v>0</v>
      </c>
      <c r="G34" s="265">
        <f t="shared" si="4"/>
        <v>0</v>
      </c>
      <c r="H34" s="265">
        <f t="shared" si="4"/>
        <v>0</v>
      </c>
      <c r="I34" s="265">
        <f t="shared" si="4"/>
        <v>0</v>
      </c>
      <c r="J34" s="265">
        <f t="shared" si="4"/>
        <v>0</v>
      </c>
      <c r="K34" s="265">
        <f t="shared" si="4"/>
        <v>0</v>
      </c>
      <c r="L34" s="265">
        <f t="shared" si="4"/>
        <v>0</v>
      </c>
      <c r="M34" s="265">
        <f t="shared" si="4"/>
        <v>0</v>
      </c>
      <c r="N34" s="261"/>
    </row>
    <row r="35" spans="1:14" s="127" customFormat="1" ht="11.25">
      <c r="A35" s="160" t="s">
        <v>213</v>
      </c>
      <c r="B35" s="161">
        <v>2210</v>
      </c>
      <c r="C35" s="161">
        <v>100</v>
      </c>
      <c r="D35" s="264">
        <v>0</v>
      </c>
      <c r="E35" s="264">
        <v>0</v>
      </c>
      <c r="F35" s="264">
        <v>0</v>
      </c>
      <c r="G35" s="264">
        <v>0</v>
      </c>
      <c r="H35" s="264">
        <v>0</v>
      </c>
      <c r="I35" s="265">
        <f aca="true" t="shared" si="5" ref="I35:I40">SUM(J35:K35)</f>
        <v>0</v>
      </c>
      <c r="J35" s="264">
        <v>0</v>
      </c>
      <c r="K35" s="264">
        <v>0</v>
      </c>
      <c r="L35" s="264">
        <v>0</v>
      </c>
      <c r="M35" s="262">
        <f aca="true" t="shared" si="6" ref="M35:M40">I35</f>
        <v>0</v>
      </c>
      <c r="N35" s="253"/>
    </row>
    <row r="36" spans="1:14" s="127" customFormat="1" ht="11.25">
      <c r="A36" s="160" t="s">
        <v>215</v>
      </c>
      <c r="B36" s="161">
        <v>2220</v>
      </c>
      <c r="C36" s="161">
        <v>110</v>
      </c>
      <c r="D36" s="264">
        <v>0</v>
      </c>
      <c r="E36" s="264">
        <v>0</v>
      </c>
      <c r="F36" s="264">
        <v>0</v>
      </c>
      <c r="G36" s="264">
        <v>0</v>
      </c>
      <c r="H36" s="264">
        <v>0</v>
      </c>
      <c r="I36" s="265">
        <f t="shared" si="5"/>
        <v>0</v>
      </c>
      <c r="J36" s="264">
        <v>0</v>
      </c>
      <c r="K36" s="264">
        <v>0</v>
      </c>
      <c r="L36" s="264">
        <v>0</v>
      </c>
      <c r="M36" s="262">
        <f t="shared" si="6"/>
        <v>0</v>
      </c>
      <c r="N36" s="253"/>
    </row>
    <row r="37" spans="1:14" s="127" customFormat="1" ht="11.25">
      <c r="A37" s="160" t="s">
        <v>216</v>
      </c>
      <c r="B37" s="161">
        <v>2230</v>
      </c>
      <c r="C37" s="161">
        <v>120</v>
      </c>
      <c r="D37" s="264">
        <v>0</v>
      </c>
      <c r="E37" s="264">
        <v>0</v>
      </c>
      <c r="F37" s="264">
        <v>0</v>
      </c>
      <c r="G37" s="264">
        <v>0</v>
      </c>
      <c r="H37" s="264">
        <v>0</v>
      </c>
      <c r="I37" s="265">
        <f t="shared" si="5"/>
        <v>0</v>
      </c>
      <c r="J37" s="264">
        <v>0</v>
      </c>
      <c r="K37" s="264">
        <v>0</v>
      </c>
      <c r="L37" s="264">
        <v>0</v>
      </c>
      <c r="M37" s="262">
        <f t="shared" si="6"/>
        <v>0</v>
      </c>
      <c r="N37" s="253"/>
    </row>
    <row r="38" spans="1:14" s="127" customFormat="1" ht="11.25">
      <c r="A38" s="160" t="s">
        <v>217</v>
      </c>
      <c r="B38" s="161">
        <v>2240</v>
      </c>
      <c r="C38" s="161">
        <v>130</v>
      </c>
      <c r="D38" s="264">
        <v>0</v>
      </c>
      <c r="E38" s="264">
        <v>0</v>
      </c>
      <c r="F38" s="264">
        <v>0</v>
      </c>
      <c r="G38" s="264">
        <v>0</v>
      </c>
      <c r="H38" s="264">
        <v>0</v>
      </c>
      <c r="I38" s="265">
        <f t="shared" si="5"/>
        <v>0</v>
      </c>
      <c r="J38" s="264">
        <v>0</v>
      </c>
      <c r="K38" s="264">
        <v>0</v>
      </c>
      <c r="L38" s="264">
        <v>0</v>
      </c>
      <c r="M38" s="262">
        <f t="shared" si="6"/>
        <v>0</v>
      </c>
      <c r="N38" s="253"/>
    </row>
    <row r="39" spans="1:14" s="127" customFormat="1" ht="12.75" customHeight="1">
      <c r="A39" s="160" t="s">
        <v>218</v>
      </c>
      <c r="B39" s="161">
        <v>2250</v>
      </c>
      <c r="C39" s="161">
        <v>140</v>
      </c>
      <c r="D39" s="264">
        <v>0</v>
      </c>
      <c r="E39" s="264">
        <v>0</v>
      </c>
      <c r="F39" s="264">
        <v>0</v>
      </c>
      <c r="G39" s="264">
        <v>0</v>
      </c>
      <c r="H39" s="264">
        <v>0</v>
      </c>
      <c r="I39" s="265">
        <f t="shared" si="5"/>
        <v>0</v>
      </c>
      <c r="J39" s="264">
        <v>0</v>
      </c>
      <c r="K39" s="264">
        <v>0</v>
      </c>
      <c r="L39" s="264">
        <v>0</v>
      </c>
      <c r="M39" s="262">
        <f t="shared" si="6"/>
        <v>0</v>
      </c>
      <c r="N39" s="261"/>
    </row>
    <row r="40" spans="1:13" s="127" customFormat="1" ht="11.25">
      <c r="A40" s="165" t="s">
        <v>219</v>
      </c>
      <c r="B40" s="161">
        <v>2260</v>
      </c>
      <c r="C40" s="161">
        <v>150</v>
      </c>
      <c r="D40" s="264">
        <v>0</v>
      </c>
      <c r="E40" s="264">
        <v>0</v>
      </c>
      <c r="F40" s="264">
        <v>0</v>
      </c>
      <c r="G40" s="264">
        <v>0</v>
      </c>
      <c r="H40" s="264">
        <v>0</v>
      </c>
      <c r="I40" s="265">
        <f t="shared" si="5"/>
        <v>0</v>
      </c>
      <c r="J40" s="264">
        <v>0</v>
      </c>
      <c r="K40" s="264">
        <v>0</v>
      </c>
      <c r="L40" s="264">
        <v>0</v>
      </c>
      <c r="M40" s="262">
        <f t="shared" si="6"/>
        <v>0</v>
      </c>
    </row>
    <row r="41" spans="1:13" s="127" customFormat="1" ht="11.25">
      <c r="A41" s="165" t="s">
        <v>314</v>
      </c>
      <c r="B41" s="161">
        <v>2270</v>
      </c>
      <c r="C41" s="161">
        <v>160</v>
      </c>
      <c r="D41" s="262">
        <f aca="true" t="shared" si="7" ref="D41:M41">SUM(D42:D47)</f>
        <v>0</v>
      </c>
      <c r="E41" s="262">
        <f t="shared" si="7"/>
        <v>0</v>
      </c>
      <c r="F41" s="262">
        <f t="shared" si="7"/>
        <v>0</v>
      </c>
      <c r="G41" s="262">
        <f t="shared" si="7"/>
        <v>0</v>
      </c>
      <c r="H41" s="262">
        <f t="shared" si="7"/>
        <v>0</v>
      </c>
      <c r="I41" s="262">
        <f t="shared" si="7"/>
        <v>0</v>
      </c>
      <c r="J41" s="262">
        <f t="shared" si="7"/>
        <v>0</v>
      </c>
      <c r="K41" s="262">
        <f t="shared" si="7"/>
        <v>0</v>
      </c>
      <c r="L41" s="262">
        <f t="shared" si="7"/>
        <v>0</v>
      </c>
      <c r="M41" s="262">
        <f t="shared" si="7"/>
        <v>0</v>
      </c>
    </row>
    <row r="42" spans="1:13" s="127" customFormat="1" ht="11.25">
      <c r="A42" s="163" t="s">
        <v>221</v>
      </c>
      <c r="B42" s="158">
        <v>2271</v>
      </c>
      <c r="C42" s="158">
        <v>170</v>
      </c>
      <c r="D42" s="263">
        <v>0</v>
      </c>
      <c r="E42" s="263">
        <v>0</v>
      </c>
      <c r="F42" s="263">
        <v>0</v>
      </c>
      <c r="G42" s="263">
        <v>0</v>
      </c>
      <c r="H42" s="263">
        <v>0</v>
      </c>
      <c r="I42" s="257">
        <f aca="true" t="shared" si="8" ref="I42:I47">SUM(J42:K42)</f>
        <v>0</v>
      </c>
      <c r="J42" s="263">
        <v>0</v>
      </c>
      <c r="K42" s="263">
        <v>0</v>
      </c>
      <c r="L42" s="263">
        <v>0</v>
      </c>
      <c r="M42" s="257">
        <f aca="true" t="shared" si="9" ref="M42:M47">I42</f>
        <v>0</v>
      </c>
    </row>
    <row r="43" spans="1:13" s="127" customFormat="1" ht="11.25">
      <c r="A43" s="163" t="s">
        <v>222</v>
      </c>
      <c r="B43" s="158">
        <v>2272</v>
      </c>
      <c r="C43" s="158">
        <v>180</v>
      </c>
      <c r="D43" s="263">
        <v>0</v>
      </c>
      <c r="E43" s="263">
        <v>0</v>
      </c>
      <c r="F43" s="263">
        <v>0</v>
      </c>
      <c r="G43" s="263">
        <v>0</v>
      </c>
      <c r="H43" s="263">
        <v>0</v>
      </c>
      <c r="I43" s="257">
        <f t="shared" si="8"/>
        <v>0</v>
      </c>
      <c r="J43" s="263">
        <v>0</v>
      </c>
      <c r="K43" s="263">
        <v>0</v>
      </c>
      <c r="L43" s="263">
        <v>0</v>
      </c>
      <c r="M43" s="257">
        <f t="shared" si="9"/>
        <v>0</v>
      </c>
    </row>
    <row r="44" spans="1:13" s="127" customFormat="1" ht="11.25">
      <c r="A44" s="163" t="s">
        <v>223</v>
      </c>
      <c r="B44" s="158">
        <v>2273</v>
      </c>
      <c r="C44" s="158">
        <v>190</v>
      </c>
      <c r="D44" s="263">
        <v>0</v>
      </c>
      <c r="E44" s="263">
        <v>0</v>
      </c>
      <c r="F44" s="263">
        <v>0</v>
      </c>
      <c r="G44" s="263">
        <v>0</v>
      </c>
      <c r="H44" s="263">
        <v>0</v>
      </c>
      <c r="I44" s="257">
        <f t="shared" si="8"/>
        <v>0</v>
      </c>
      <c r="J44" s="263">
        <v>0</v>
      </c>
      <c r="K44" s="263">
        <v>0</v>
      </c>
      <c r="L44" s="263">
        <v>0</v>
      </c>
      <c r="M44" s="257">
        <f t="shared" si="9"/>
        <v>0</v>
      </c>
    </row>
    <row r="45" spans="1:13" s="127" customFormat="1" ht="11.25">
      <c r="A45" s="163" t="s">
        <v>224</v>
      </c>
      <c r="B45" s="158">
        <v>2274</v>
      </c>
      <c r="C45" s="158">
        <v>200</v>
      </c>
      <c r="D45" s="263">
        <v>0</v>
      </c>
      <c r="E45" s="263">
        <v>0</v>
      </c>
      <c r="F45" s="263">
        <v>0</v>
      </c>
      <c r="G45" s="263">
        <v>0</v>
      </c>
      <c r="H45" s="263">
        <v>0</v>
      </c>
      <c r="I45" s="257">
        <f t="shared" si="8"/>
        <v>0</v>
      </c>
      <c r="J45" s="263">
        <v>0</v>
      </c>
      <c r="K45" s="263">
        <v>0</v>
      </c>
      <c r="L45" s="263">
        <v>0</v>
      </c>
      <c r="M45" s="257">
        <f t="shared" si="9"/>
        <v>0</v>
      </c>
    </row>
    <row r="46" spans="1:13" s="127" customFormat="1" ht="11.25">
      <c r="A46" s="163" t="s">
        <v>225</v>
      </c>
      <c r="B46" s="158">
        <v>2275</v>
      </c>
      <c r="C46" s="158">
        <v>210</v>
      </c>
      <c r="D46" s="263">
        <v>0</v>
      </c>
      <c r="E46" s="263">
        <v>0</v>
      </c>
      <c r="F46" s="263">
        <v>0</v>
      </c>
      <c r="G46" s="263">
        <v>0</v>
      </c>
      <c r="H46" s="263">
        <v>0</v>
      </c>
      <c r="I46" s="257">
        <f t="shared" si="8"/>
        <v>0</v>
      </c>
      <c r="J46" s="263">
        <v>0</v>
      </c>
      <c r="K46" s="263">
        <v>0</v>
      </c>
      <c r="L46" s="263">
        <v>0</v>
      </c>
      <c r="M46" s="257">
        <f t="shared" si="9"/>
        <v>0</v>
      </c>
    </row>
    <row r="47" spans="1:13" s="127" customFormat="1" ht="11.25">
      <c r="A47" s="163" t="s">
        <v>226</v>
      </c>
      <c r="B47" s="158">
        <v>2276</v>
      </c>
      <c r="C47" s="158">
        <v>220</v>
      </c>
      <c r="D47" s="263">
        <v>0</v>
      </c>
      <c r="E47" s="263">
        <v>0</v>
      </c>
      <c r="F47" s="263">
        <v>0</v>
      </c>
      <c r="G47" s="263">
        <v>0</v>
      </c>
      <c r="H47" s="263">
        <v>0</v>
      </c>
      <c r="I47" s="257">
        <f t="shared" si="8"/>
        <v>0</v>
      </c>
      <c r="J47" s="263">
        <v>0</v>
      </c>
      <c r="K47" s="263">
        <v>0</v>
      </c>
      <c r="L47" s="263">
        <v>0</v>
      </c>
      <c r="M47" s="257">
        <f t="shared" si="9"/>
        <v>0</v>
      </c>
    </row>
    <row r="48" spans="1:13" s="127" customFormat="1" ht="13.5" customHeight="1">
      <c r="A48" s="165" t="s">
        <v>227</v>
      </c>
      <c r="B48" s="161">
        <v>2280</v>
      </c>
      <c r="C48" s="161">
        <v>230</v>
      </c>
      <c r="D48" s="262">
        <f>SUM(D49:D50)</f>
        <v>0</v>
      </c>
      <c r="E48" s="262">
        <f aca="true" t="shared" si="10" ref="E48:M48">SUM(E49:E50)</f>
        <v>0</v>
      </c>
      <c r="F48" s="262">
        <f t="shared" si="10"/>
        <v>0</v>
      </c>
      <c r="G48" s="262">
        <f t="shared" si="10"/>
        <v>0</v>
      </c>
      <c r="H48" s="262">
        <f t="shared" si="10"/>
        <v>0</v>
      </c>
      <c r="I48" s="262">
        <f t="shared" si="10"/>
        <v>0</v>
      </c>
      <c r="J48" s="262">
        <f t="shared" si="10"/>
        <v>0</v>
      </c>
      <c r="K48" s="262">
        <f t="shared" si="10"/>
        <v>0</v>
      </c>
      <c r="L48" s="262">
        <f t="shared" si="10"/>
        <v>0</v>
      </c>
      <c r="M48" s="262">
        <f t="shared" si="10"/>
        <v>0</v>
      </c>
    </row>
    <row r="49" spans="1:13" s="127" customFormat="1" ht="13.5" customHeight="1">
      <c r="A49" s="227" t="s">
        <v>228</v>
      </c>
      <c r="B49" s="158">
        <v>2281</v>
      </c>
      <c r="C49" s="158">
        <v>240</v>
      </c>
      <c r="D49" s="263">
        <v>0</v>
      </c>
      <c r="E49" s="263">
        <v>0</v>
      </c>
      <c r="F49" s="263">
        <v>0</v>
      </c>
      <c r="G49" s="263">
        <v>0</v>
      </c>
      <c r="H49" s="263">
        <v>0</v>
      </c>
      <c r="I49" s="257">
        <f>SUM(J49:K49)</f>
        <v>0</v>
      </c>
      <c r="J49" s="263">
        <v>0</v>
      </c>
      <c r="K49" s="263">
        <v>0</v>
      </c>
      <c r="L49" s="263">
        <v>0</v>
      </c>
      <c r="M49" s="263">
        <f>I49</f>
        <v>0</v>
      </c>
    </row>
    <row r="50" spans="1:13" s="127" customFormat="1" ht="13.5" customHeight="1">
      <c r="A50" s="227" t="s">
        <v>229</v>
      </c>
      <c r="B50" s="158">
        <v>2282</v>
      </c>
      <c r="C50" s="158">
        <v>250</v>
      </c>
      <c r="D50" s="263">
        <v>0</v>
      </c>
      <c r="E50" s="263">
        <v>0</v>
      </c>
      <c r="F50" s="263">
        <v>0</v>
      </c>
      <c r="G50" s="263">
        <v>0</v>
      </c>
      <c r="H50" s="263">
        <v>0</v>
      </c>
      <c r="I50" s="257">
        <f>SUM(J50:K50)</f>
        <v>0</v>
      </c>
      <c r="J50" s="263">
        <v>0</v>
      </c>
      <c r="K50" s="263">
        <v>0</v>
      </c>
      <c r="L50" s="263">
        <v>0</v>
      </c>
      <c r="M50" s="263">
        <f>I50</f>
        <v>0</v>
      </c>
    </row>
    <row r="51" spans="1:13" s="127" customFormat="1" ht="11.25">
      <c r="A51" s="159" t="s">
        <v>163</v>
      </c>
      <c r="B51" s="155">
        <v>2400</v>
      </c>
      <c r="C51" s="155">
        <v>260</v>
      </c>
      <c r="D51" s="256">
        <f>SUM(D52:D53)</f>
        <v>0</v>
      </c>
      <c r="E51" s="256">
        <f aca="true" t="shared" si="11" ref="E51:M51">SUM(E52:E53)</f>
        <v>0</v>
      </c>
      <c r="F51" s="256">
        <f t="shared" si="11"/>
        <v>0</v>
      </c>
      <c r="G51" s="256">
        <f t="shared" si="11"/>
        <v>0</v>
      </c>
      <c r="H51" s="256">
        <f t="shared" si="11"/>
        <v>0</v>
      </c>
      <c r="I51" s="256">
        <f t="shared" si="11"/>
        <v>0</v>
      </c>
      <c r="J51" s="256">
        <f t="shared" si="11"/>
        <v>0</v>
      </c>
      <c r="K51" s="256">
        <f t="shared" si="11"/>
        <v>0</v>
      </c>
      <c r="L51" s="256">
        <f t="shared" si="11"/>
        <v>0</v>
      </c>
      <c r="M51" s="256">
        <f t="shared" si="11"/>
        <v>0</v>
      </c>
    </row>
    <row r="52" spans="1:13" s="127" customFormat="1" ht="11.25">
      <c r="A52" s="160" t="s">
        <v>231</v>
      </c>
      <c r="B52" s="161">
        <v>2410</v>
      </c>
      <c r="C52" s="161">
        <v>270</v>
      </c>
      <c r="D52" s="264">
        <v>0</v>
      </c>
      <c r="E52" s="264">
        <v>0</v>
      </c>
      <c r="F52" s="264">
        <v>0</v>
      </c>
      <c r="G52" s="264">
        <v>0</v>
      </c>
      <c r="H52" s="264">
        <v>0</v>
      </c>
      <c r="I52" s="265">
        <f>SUM(J52:K52)</f>
        <v>0</v>
      </c>
      <c r="J52" s="264">
        <v>0</v>
      </c>
      <c r="K52" s="264">
        <v>0</v>
      </c>
      <c r="L52" s="264">
        <v>0</v>
      </c>
      <c r="M52" s="262">
        <f>I52</f>
        <v>0</v>
      </c>
    </row>
    <row r="53" spans="1:13" s="127" customFormat="1" ht="11.25">
      <c r="A53" s="160" t="s">
        <v>232</v>
      </c>
      <c r="B53" s="161">
        <v>2420</v>
      </c>
      <c r="C53" s="161">
        <v>280</v>
      </c>
      <c r="D53" s="266">
        <v>0</v>
      </c>
      <c r="E53" s="266">
        <v>0</v>
      </c>
      <c r="F53" s="266">
        <v>0</v>
      </c>
      <c r="G53" s="266">
        <v>0</v>
      </c>
      <c r="H53" s="266">
        <v>0</v>
      </c>
      <c r="I53" s="265">
        <f>SUM(J53:K53)</f>
        <v>0</v>
      </c>
      <c r="J53" s="266">
        <v>0</v>
      </c>
      <c r="K53" s="266">
        <v>0</v>
      </c>
      <c r="L53" s="266">
        <v>0</v>
      </c>
      <c r="M53" s="262">
        <f>I53</f>
        <v>0</v>
      </c>
    </row>
    <row r="54" spans="1:13" s="127" customFormat="1" ht="11.25">
      <c r="A54" s="159" t="s">
        <v>164</v>
      </c>
      <c r="B54" s="155">
        <v>2600</v>
      </c>
      <c r="C54" s="155">
        <v>290</v>
      </c>
      <c r="D54" s="256">
        <f>SUM(D55:D57)</f>
        <v>0</v>
      </c>
      <c r="E54" s="256">
        <f aca="true" t="shared" si="12" ref="E54:M54">SUM(E55:E57)</f>
        <v>0</v>
      </c>
      <c r="F54" s="256">
        <f t="shared" si="12"/>
        <v>0</v>
      </c>
      <c r="G54" s="256">
        <f t="shared" si="12"/>
        <v>0</v>
      </c>
      <c r="H54" s="256">
        <f t="shared" si="12"/>
        <v>0</v>
      </c>
      <c r="I54" s="256">
        <f t="shared" si="12"/>
        <v>0</v>
      </c>
      <c r="J54" s="256">
        <f t="shared" si="12"/>
        <v>0</v>
      </c>
      <c r="K54" s="256">
        <f t="shared" si="12"/>
        <v>0</v>
      </c>
      <c r="L54" s="256">
        <f t="shared" si="12"/>
        <v>0</v>
      </c>
      <c r="M54" s="256">
        <f t="shared" si="12"/>
        <v>0</v>
      </c>
    </row>
    <row r="55" spans="1:13" s="127" customFormat="1" ht="11.25">
      <c r="A55" s="165" t="s">
        <v>233</v>
      </c>
      <c r="B55" s="161">
        <v>2610</v>
      </c>
      <c r="C55" s="161">
        <v>300</v>
      </c>
      <c r="D55" s="264">
        <v>0</v>
      </c>
      <c r="E55" s="264">
        <v>0</v>
      </c>
      <c r="F55" s="264">
        <v>0</v>
      </c>
      <c r="G55" s="264">
        <v>0</v>
      </c>
      <c r="H55" s="264">
        <v>0</v>
      </c>
      <c r="I55" s="265">
        <f>SUM(J55:K55)</f>
        <v>0</v>
      </c>
      <c r="J55" s="264">
        <v>0</v>
      </c>
      <c r="K55" s="264">
        <v>0</v>
      </c>
      <c r="L55" s="264">
        <v>0</v>
      </c>
      <c r="M55" s="262">
        <f>I55</f>
        <v>0</v>
      </c>
    </row>
    <row r="56" spans="1:13" s="127" customFormat="1" ht="11.25">
      <c r="A56" s="165" t="s">
        <v>234</v>
      </c>
      <c r="B56" s="161">
        <v>2620</v>
      </c>
      <c r="C56" s="161">
        <v>310</v>
      </c>
      <c r="D56" s="264">
        <v>0</v>
      </c>
      <c r="E56" s="264">
        <v>0</v>
      </c>
      <c r="F56" s="264">
        <v>0</v>
      </c>
      <c r="G56" s="264">
        <v>0</v>
      </c>
      <c r="H56" s="264">
        <v>0</v>
      </c>
      <c r="I56" s="265">
        <f>SUM(J56:K56)</f>
        <v>0</v>
      </c>
      <c r="J56" s="264">
        <v>0</v>
      </c>
      <c r="K56" s="264">
        <v>0</v>
      </c>
      <c r="L56" s="264">
        <v>0</v>
      </c>
      <c r="M56" s="262">
        <f>I56</f>
        <v>0</v>
      </c>
    </row>
    <row r="57" spans="1:13" s="127" customFormat="1" ht="11.25">
      <c r="A57" s="160" t="s">
        <v>235</v>
      </c>
      <c r="B57" s="161">
        <v>2630</v>
      </c>
      <c r="C57" s="161">
        <v>320</v>
      </c>
      <c r="D57" s="264">
        <v>0</v>
      </c>
      <c r="E57" s="264">
        <v>0</v>
      </c>
      <c r="F57" s="264">
        <v>0</v>
      </c>
      <c r="G57" s="264">
        <v>0</v>
      </c>
      <c r="H57" s="264">
        <v>0</v>
      </c>
      <c r="I57" s="265">
        <f>SUM(J57:K57)</f>
        <v>0</v>
      </c>
      <c r="J57" s="264">
        <v>0</v>
      </c>
      <c r="K57" s="264">
        <v>0</v>
      </c>
      <c r="L57" s="264">
        <v>0</v>
      </c>
      <c r="M57" s="262">
        <f>I57</f>
        <v>0</v>
      </c>
    </row>
    <row r="58" spans="1:13" s="127" customFormat="1" ht="11.25">
      <c r="A58" s="166" t="s">
        <v>165</v>
      </c>
      <c r="B58" s="155">
        <v>2700</v>
      </c>
      <c r="C58" s="155">
        <v>330</v>
      </c>
      <c r="D58" s="256">
        <f>SUM(D59:D61)</f>
        <v>0</v>
      </c>
      <c r="E58" s="256">
        <f aca="true" t="shared" si="13" ref="E58:M58">SUM(E59:E61)</f>
        <v>0</v>
      </c>
      <c r="F58" s="256">
        <f t="shared" si="13"/>
        <v>0</v>
      </c>
      <c r="G58" s="256">
        <f t="shared" si="13"/>
        <v>0</v>
      </c>
      <c r="H58" s="256">
        <f t="shared" si="13"/>
        <v>0</v>
      </c>
      <c r="I58" s="256">
        <f t="shared" si="13"/>
        <v>0</v>
      </c>
      <c r="J58" s="256">
        <f t="shared" si="13"/>
        <v>0</v>
      </c>
      <c r="K58" s="256">
        <f t="shared" si="13"/>
        <v>0</v>
      </c>
      <c r="L58" s="256">
        <f t="shared" si="13"/>
        <v>0</v>
      </c>
      <c r="M58" s="256">
        <f t="shared" si="13"/>
        <v>0</v>
      </c>
    </row>
    <row r="59" spans="1:14" s="127" customFormat="1" ht="11.25">
      <c r="A59" s="165" t="s">
        <v>236</v>
      </c>
      <c r="B59" s="161">
        <v>2710</v>
      </c>
      <c r="C59" s="161">
        <v>340</v>
      </c>
      <c r="D59" s="264">
        <v>0</v>
      </c>
      <c r="E59" s="264">
        <v>0</v>
      </c>
      <c r="F59" s="264">
        <v>0</v>
      </c>
      <c r="G59" s="264">
        <v>0</v>
      </c>
      <c r="H59" s="264">
        <v>0</v>
      </c>
      <c r="I59" s="265">
        <f>SUM(J59:K59)</f>
        <v>0</v>
      </c>
      <c r="J59" s="264">
        <v>0</v>
      </c>
      <c r="K59" s="264">
        <v>0</v>
      </c>
      <c r="L59" s="264">
        <v>0</v>
      </c>
      <c r="M59" s="262">
        <f>I59</f>
        <v>0</v>
      </c>
      <c r="N59" s="267"/>
    </row>
    <row r="60" spans="1:13" s="127" customFormat="1" ht="11.25">
      <c r="A60" s="165" t="s">
        <v>237</v>
      </c>
      <c r="B60" s="161">
        <v>2720</v>
      </c>
      <c r="C60" s="161">
        <v>350</v>
      </c>
      <c r="D60" s="264">
        <v>0</v>
      </c>
      <c r="E60" s="264">
        <v>0</v>
      </c>
      <c r="F60" s="264">
        <v>0</v>
      </c>
      <c r="G60" s="264">
        <v>0</v>
      </c>
      <c r="H60" s="264">
        <v>0</v>
      </c>
      <c r="I60" s="265">
        <f>SUM(J60:K60)</f>
        <v>0</v>
      </c>
      <c r="J60" s="264">
        <v>0</v>
      </c>
      <c r="K60" s="264">
        <v>0</v>
      </c>
      <c r="L60" s="264">
        <v>0</v>
      </c>
      <c r="M60" s="262">
        <f>I60</f>
        <v>0</v>
      </c>
    </row>
    <row r="61" spans="1:14" s="127" customFormat="1" ht="11.25">
      <c r="A61" s="165" t="s">
        <v>238</v>
      </c>
      <c r="B61" s="161">
        <v>2730</v>
      </c>
      <c r="C61" s="161">
        <v>360</v>
      </c>
      <c r="D61" s="264">
        <v>0</v>
      </c>
      <c r="E61" s="264">
        <v>0</v>
      </c>
      <c r="F61" s="264">
        <v>0</v>
      </c>
      <c r="G61" s="264">
        <v>0</v>
      </c>
      <c r="H61" s="264">
        <v>0</v>
      </c>
      <c r="I61" s="265">
        <f>SUM(J61:K61)</f>
        <v>0</v>
      </c>
      <c r="J61" s="264">
        <v>0</v>
      </c>
      <c r="K61" s="264">
        <v>0</v>
      </c>
      <c r="L61" s="264">
        <v>0</v>
      </c>
      <c r="M61" s="262">
        <f>I61</f>
        <v>0</v>
      </c>
      <c r="N61" s="209"/>
    </row>
    <row r="62" spans="1:13" s="127" customFormat="1" ht="11.25">
      <c r="A62" s="166" t="s">
        <v>166</v>
      </c>
      <c r="B62" s="155">
        <v>2800</v>
      </c>
      <c r="C62" s="155">
        <v>370</v>
      </c>
      <c r="D62" s="264">
        <v>0</v>
      </c>
      <c r="E62" s="264">
        <v>0</v>
      </c>
      <c r="F62" s="264">
        <v>0</v>
      </c>
      <c r="G62" s="264">
        <v>0</v>
      </c>
      <c r="H62" s="264">
        <v>0</v>
      </c>
      <c r="I62" s="256">
        <f>SUM(J62:K62)</f>
        <v>0</v>
      </c>
      <c r="J62" s="268">
        <v>0</v>
      </c>
      <c r="K62" s="268">
        <v>0</v>
      </c>
      <c r="L62" s="268">
        <v>0</v>
      </c>
      <c r="M62" s="256">
        <f>I62</f>
        <v>0</v>
      </c>
    </row>
    <row r="63" spans="1:13" s="127" customFormat="1" ht="12">
      <c r="A63" s="182" t="s">
        <v>315</v>
      </c>
      <c r="B63" s="182">
        <v>3000</v>
      </c>
      <c r="C63" s="182">
        <v>380</v>
      </c>
      <c r="D63" s="262">
        <f>D64+D78</f>
        <v>0</v>
      </c>
      <c r="E63" s="262">
        <f aca="true" t="shared" si="14" ref="E63:M63">E64+E78</f>
        <v>0</v>
      </c>
      <c r="F63" s="262">
        <f t="shared" si="14"/>
        <v>0</v>
      </c>
      <c r="G63" s="262">
        <f t="shared" si="14"/>
        <v>0</v>
      </c>
      <c r="H63" s="262">
        <f t="shared" si="14"/>
        <v>0</v>
      </c>
      <c r="I63" s="262">
        <f t="shared" si="14"/>
        <v>0</v>
      </c>
      <c r="J63" s="262">
        <f t="shared" si="14"/>
        <v>0</v>
      </c>
      <c r="K63" s="262">
        <f t="shared" si="14"/>
        <v>0</v>
      </c>
      <c r="L63" s="262">
        <f t="shared" si="14"/>
        <v>0</v>
      </c>
      <c r="M63" s="262">
        <f t="shared" si="14"/>
        <v>0</v>
      </c>
    </row>
    <row r="64" spans="1:13" s="127" customFormat="1" ht="11.25" customHeight="1">
      <c r="A64" s="159" t="s">
        <v>316</v>
      </c>
      <c r="B64" s="155">
        <v>3100</v>
      </c>
      <c r="C64" s="155">
        <v>390</v>
      </c>
      <c r="D64" s="262">
        <f>D65+D66+D69+D72+D76+D77</f>
        <v>0</v>
      </c>
      <c r="E64" s="262">
        <f aca="true" t="shared" si="15" ref="E64:M64">E65+E66+E69+E72+E76+E77</f>
        <v>0</v>
      </c>
      <c r="F64" s="262">
        <f t="shared" si="15"/>
        <v>0</v>
      </c>
      <c r="G64" s="262">
        <f t="shared" si="15"/>
        <v>0</v>
      </c>
      <c r="H64" s="262">
        <f t="shared" si="15"/>
        <v>0</v>
      </c>
      <c r="I64" s="262">
        <f t="shared" si="15"/>
        <v>0</v>
      </c>
      <c r="J64" s="262">
        <f t="shared" si="15"/>
        <v>0</v>
      </c>
      <c r="K64" s="262">
        <f t="shared" si="15"/>
        <v>0</v>
      </c>
      <c r="L64" s="262">
        <f t="shared" si="15"/>
        <v>0</v>
      </c>
      <c r="M64" s="262">
        <f t="shared" si="15"/>
        <v>0</v>
      </c>
    </row>
    <row r="65" spans="1:13" s="127" customFormat="1" ht="11.25">
      <c r="A65" s="165" t="s">
        <v>240</v>
      </c>
      <c r="B65" s="161">
        <v>3110</v>
      </c>
      <c r="C65" s="161">
        <v>400</v>
      </c>
      <c r="D65" s="264">
        <v>0</v>
      </c>
      <c r="E65" s="264">
        <v>0</v>
      </c>
      <c r="F65" s="264">
        <v>0</v>
      </c>
      <c r="G65" s="264">
        <v>0</v>
      </c>
      <c r="H65" s="264">
        <v>0</v>
      </c>
      <c r="I65" s="256">
        <f>SUM(J65:K65)</f>
        <v>0</v>
      </c>
      <c r="J65" s="264">
        <v>0</v>
      </c>
      <c r="K65" s="264">
        <v>0</v>
      </c>
      <c r="L65" s="264">
        <v>0</v>
      </c>
      <c r="M65" s="256">
        <f>I65</f>
        <v>0</v>
      </c>
    </row>
    <row r="66" spans="1:13" s="127" customFormat="1" ht="11.25">
      <c r="A66" s="160" t="s">
        <v>241</v>
      </c>
      <c r="B66" s="161">
        <v>3120</v>
      </c>
      <c r="C66" s="161">
        <v>410</v>
      </c>
      <c r="D66" s="262">
        <f>SUM(D67:D68)</f>
        <v>0</v>
      </c>
      <c r="E66" s="262">
        <f aca="true" t="shared" si="16" ref="E66:M66">SUM(E67:E68)</f>
        <v>0</v>
      </c>
      <c r="F66" s="262">
        <f t="shared" si="16"/>
        <v>0</v>
      </c>
      <c r="G66" s="262">
        <f t="shared" si="16"/>
        <v>0</v>
      </c>
      <c r="H66" s="262">
        <f t="shared" si="16"/>
        <v>0</v>
      </c>
      <c r="I66" s="262">
        <f t="shared" si="16"/>
        <v>0</v>
      </c>
      <c r="J66" s="262">
        <f t="shared" si="16"/>
        <v>0</v>
      </c>
      <c r="K66" s="262">
        <f t="shared" si="16"/>
        <v>0</v>
      </c>
      <c r="L66" s="262">
        <f t="shared" si="16"/>
        <v>0</v>
      </c>
      <c r="M66" s="262">
        <f t="shared" si="16"/>
        <v>0</v>
      </c>
    </row>
    <row r="67" spans="1:13" s="127" customFormat="1" ht="11.25">
      <c r="A67" s="163" t="s">
        <v>317</v>
      </c>
      <c r="B67" s="158">
        <v>3121</v>
      </c>
      <c r="C67" s="158">
        <v>420</v>
      </c>
      <c r="D67" s="264">
        <v>0</v>
      </c>
      <c r="E67" s="264">
        <v>0</v>
      </c>
      <c r="F67" s="264">
        <v>0</v>
      </c>
      <c r="G67" s="264">
        <v>0</v>
      </c>
      <c r="H67" s="264">
        <v>0</v>
      </c>
      <c r="I67" s="256">
        <f>SUM(J67:K67)</f>
        <v>0</v>
      </c>
      <c r="J67" s="264">
        <v>0</v>
      </c>
      <c r="K67" s="264">
        <v>0</v>
      </c>
      <c r="L67" s="264">
        <v>0</v>
      </c>
      <c r="M67" s="256">
        <f>I67</f>
        <v>0</v>
      </c>
    </row>
    <row r="68" spans="1:13" s="127" customFormat="1" ht="11.25">
      <c r="A68" s="163" t="s">
        <v>318</v>
      </c>
      <c r="B68" s="158">
        <v>3122</v>
      </c>
      <c r="C68" s="158">
        <v>430</v>
      </c>
      <c r="D68" s="264">
        <v>0</v>
      </c>
      <c r="E68" s="264">
        <v>0</v>
      </c>
      <c r="F68" s="264">
        <v>0</v>
      </c>
      <c r="G68" s="264">
        <v>0</v>
      </c>
      <c r="H68" s="264">
        <v>0</v>
      </c>
      <c r="I68" s="256">
        <f>SUM(J68:K68)</f>
        <v>0</v>
      </c>
      <c r="J68" s="264">
        <v>0</v>
      </c>
      <c r="K68" s="264">
        <v>0</v>
      </c>
      <c r="L68" s="264">
        <v>0</v>
      </c>
      <c r="M68" s="256">
        <f>I68</f>
        <v>0</v>
      </c>
    </row>
    <row r="69" spans="1:13" s="127" customFormat="1" ht="11.25">
      <c r="A69" s="160" t="s">
        <v>244</v>
      </c>
      <c r="B69" s="161">
        <v>3130</v>
      </c>
      <c r="C69" s="161">
        <v>440</v>
      </c>
      <c r="D69" s="262">
        <f>SUM(D70:D71)</f>
        <v>0</v>
      </c>
      <c r="E69" s="262">
        <f aca="true" t="shared" si="17" ref="E69:M69">SUM(E70:E71)</f>
        <v>0</v>
      </c>
      <c r="F69" s="262">
        <f t="shared" si="17"/>
        <v>0</v>
      </c>
      <c r="G69" s="262">
        <f t="shared" si="17"/>
        <v>0</v>
      </c>
      <c r="H69" s="262">
        <f t="shared" si="17"/>
        <v>0</v>
      </c>
      <c r="I69" s="262">
        <f t="shared" si="17"/>
        <v>0</v>
      </c>
      <c r="J69" s="262">
        <f t="shared" si="17"/>
        <v>0</v>
      </c>
      <c r="K69" s="262">
        <f t="shared" si="17"/>
        <v>0</v>
      </c>
      <c r="L69" s="262">
        <f t="shared" si="17"/>
        <v>0</v>
      </c>
      <c r="M69" s="262">
        <f t="shared" si="17"/>
        <v>0</v>
      </c>
    </row>
    <row r="70" spans="1:13" s="127" customFormat="1" ht="11.25">
      <c r="A70" s="163" t="s">
        <v>245</v>
      </c>
      <c r="B70" s="158">
        <v>3131</v>
      </c>
      <c r="C70" s="158">
        <v>450</v>
      </c>
      <c r="D70" s="264">
        <v>0</v>
      </c>
      <c r="E70" s="264">
        <v>0</v>
      </c>
      <c r="F70" s="264">
        <v>0</v>
      </c>
      <c r="G70" s="264">
        <v>0</v>
      </c>
      <c r="H70" s="264">
        <v>0</v>
      </c>
      <c r="I70" s="256">
        <f>SUM(J70:K70)</f>
        <v>0</v>
      </c>
      <c r="J70" s="264">
        <v>0</v>
      </c>
      <c r="K70" s="264">
        <v>0</v>
      </c>
      <c r="L70" s="264">
        <v>0</v>
      </c>
      <c r="M70" s="256">
        <f>I70</f>
        <v>0</v>
      </c>
    </row>
    <row r="71" spans="1:13" s="127" customFormat="1" ht="11.25">
      <c r="A71" s="163" t="s">
        <v>246</v>
      </c>
      <c r="B71" s="158">
        <v>3132</v>
      </c>
      <c r="C71" s="158">
        <v>460</v>
      </c>
      <c r="D71" s="264">
        <v>0</v>
      </c>
      <c r="E71" s="264">
        <v>0</v>
      </c>
      <c r="F71" s="264">
        <v>0</v>
      </c>
      <c r="G71" s="264">
        <v>0</v>
      </c>
      <c r="H71" s="264">
        <v>0</v>
      </c>
      <c r="I71" s="256">
        <f>SUM(J71:K71)</f>
        <v>0</v>
      </c>
      <c r="J71" s="264">
        <v>0</v>
      </c>
      <c r="K71" s="264">
        <v>0</v>
      </c>
      <c r="L71" s="264">
        <v>0</v>
      </c>
      <c r="M71" s="256">
        <f>I71</f>
        <v>0</v>
      </c>
    </row>
    <row r="72" spans="1:13" s="127" customFormat="1" ht="11.25">
      <c r="A72" s="160" t="s">
        <v>247</v>
      </c>
      <c r="B72" s="161">
        <v>3140</v>
      </c>
      <c r="C72" s="161">
        <v>470</v>
      </c>
      <c r="D72" s="262">
        <f>SUM(D73:D75)</f>
        <v>0</v>
      </c>
      <c r="E72" s="262">
        <f aca="true" t="shared" si="18" ref="E72:M72">SUM(E73:E75)</f>
        <v>0</v>
      </c>
      <c r="F72" s="262">
        <f t="shared" si="18"/>
        <v>0</v>
      </c>
      <c r="G72" s="262">
        <f t="shared" si="18"/>
        <v>0</v>
      </c>
      <c r="H72" s="262">
        <f t="shared" si="18"/>
        <v>0</v>
      </c>
      <c r="I72" s="262">
        <f t="shared" si="18"/>
        <v>0</v>
      </c>
      <c r="J72" s="262">
        <f t="shared" si="18"/>
        <v>0</v>
      </c>
      <c r="K72" s="262">
        <f t="shared" si="18"/>
        <v>0</v>
      </c>
      <c r="L72" s="262">
        <f t="shared" si="18"/>
        <v>0</v>
      </c>
      <c r="M72" s="262">
        <f t="shared" si="18"/>
        <v>0</v>
      </c>
    </row>
    <row r="73" spans="1:13" s="127" customFormat="1" ht="12">
      <c r="A73" s="269" t="s">
        <v>248</v>
      </c>
      <c r="B73" s="158">
        <v>3141</v>
      </c>
      <c r="C73" s="158">
        <v>480</v>
      </c>
      <c r="D73" s="264">
        <v>0</v>
      </c>
      <c r="E73" s="264">
        <v>0</v>
      </c>
      <c r="F73" s="264">
        <v>0</v>
      </c>
      <c r="G73" s="264">
        <v>0</v>
      </c>
      <c r="H73" s="264">
        <v>0</v>
      </c>
      <c r="I73" s="256">
        <f>SUM(J73:K73)</f>
        <v>0</v>
      </c>
      <c r="J73" s="264">
        <v>0</v>
      </c>
      <c r="K73" s="264">
        <v>0</v>
      </c>
      <c r="L73" s="264">
        <v>0</v>
      </c>
      <c r="M73" s="256">
        <f>I73</f>
        <v>0</v>
      </c>
    </row>
    <row r="74" spans="1:13" s="127" customFormat="1" ht="12">
      <c r="A74" s="269" t="s">
        <v>319</v>
      </c>
      <c r="B74" s="158">
        <v>3142</v>
      </c>
      <c r="C74" s="158">
        <v>490</v>
      </c>
      <c r="D74" s="264">
        <v>0</v>
      </c>
      <c r="E74" s="264">
        <v>0</v>
      </c>
      <c r="F74" s="264">
        <v>0</v>
      </c>
      <c r="G74" s="264">
        <v>0</v>
      </c>
      <c r="H74" s="264">
        <v>0</v>
      </c>
      <c r="I74" s="256">
        <f>SUM(J74:K74)</f>
        <v>0</v>
      </c>
      <c r="J74" s="264">
        <v>0</v>
      </c>
      <c r="K74" s="264">
        <v>0</v>
      </c>
      <c r="L74" s="264">
        <v>0</v>
      </c>
      <c r="M74" s="256">
        <f>I74</f>
        <v>0</v>
      </c>
    </row>
    <row r="75" spans="1:13" s="127" customFormat="1" ht="12">
      <c r="A75" s="269" t="s">
        <v>250</v>
      </c>
      <c r="B75" s="158">
        <v>3143</v>
      </c>
      <c r="C75" s="158">
        <v>500</v>
      </c>
      <c r="D75" s="264">
        <v>0</v>
      </c>
      <c r="E75" s="264">
        <v>0</v>
      </c>
      <c r="F75" s="264">
        <v>0</v>
      </c>
      <c r="G75" s="264">
        <v>0</v>
      </c>
      <c r="H75" s="264">
        <v>0</v>
      </c>
      <c r="I75" s="256">
        <f>SUM(J75:K75)</f>
        <v>0</v>
      </c>
      <c r="J75" s="264">
        <v>0</v>
      </c>
      <c r="K75" s="264">
        <v>0</v>
      </c>
      <c r="L75" s="264">
        <v>0</v>
      </c>
      <c r="M75" s="256">
        <f>I75</f>
        <v>0</v>
      </c>
    </row>
    <row r="76" spans="1:13" s="127" customFormat="1" ht="11.25">
      <c r="A76" s="160" t="s">
        <v>251</v>
      </c>
      <c r="B76" s="161">
        <v>3150</v>
      </c>
      <c r="C76" s="161">
        <v>510</v>
      </c>
      <c r="D76" s="264">
        <v>0</v>
      </c>
      <c r="E76" s="264">
        <v>0</v>
      </c>
      <c r="F76" s="264">
        <v>0</v>
      </c>
      <c r="G76" s="264">
        <v>0</v>
      </c>
      <c r="H76" s="264">
        <v>0</v>
      </c>
      <c r="I76" s="256">
        <f>SUM(J76:K76)</f>
        <v>0</v>
      </c>
      <c r="J76" s="264">
        <v>0</v>
      </c>
      <c r="K76" s="264">
        <v>0</v>
      </c>
      <c r="L76" s="264">
        <v>0</v>
      </c>
      <c r="M76" s="256">
        <f>I76</f>
        <v>0</v>
      </c>
    </row>
    <row r="77" spans="1:13" s="127" customFormat="1" ht="11.25">
      <c r="A77" s="160" t="s">
        <v>252</v>
      </c>
      <c r="B77" s="161">
        <v>3160</v>
      </c>
      <c r="C77" s="161">
        <v>520</v>
      </c>
      <c r="D77" s="264">
        <v>0</v>
      </c>
      <c r="E77" s="264">
        <v>0</v>
      </c>
      <c r="F77" s="264">
        <v>0</v>
      </c>
      <c r="G77" s="264">
        <v>0</v>
      </c>
      <c r="H77" s="264">
        <v>0</v>
      </c>
      <c r="I77" s="256">
        <f>SUM(J77:K77)</f>
        <v>0</v>
      </c>
      <c r="J77" s="264">
        <v>0</v>
      </c>
      <c r="K77" s="264">
        <v>0</v>
      </c>
      <c r="L77" s="264">
        <v>0</v>
      </c>
      <c r="M77" s="256">
        <f>I77</f>
        <v>0</v>
      </c>
    </row>
    <row r="78" spans="1:13" s="127" customFormat="1" ht="12" customHeight="1">
      <c r="A78" s="159" t="s">
        <v>169</v>
      </c>
      <c r="B78" s="155">
        <v>3200</v>
      </c>
      <c r="C78" s="155">
        <v>530</v>
      </c>
      <c r="D78" s="262">
        <f>SUM(D79:D82)</f>
        <v>0</v>
      </c>
      <c r="E78" s="262">
        <f aca="true" t="shared" si="19" ref="E78:M78">SUM(E79:E82)</f>
        <v>0</v>
      </c>
      <c r="F78" s="262">
        <f t="shared" si="19"/>
        <v>0</v>
      </c>
      <c r="G78" s="262">
        <f t="shared" si="19"/>
        <v>0</v>
      </c>
      <c r="H78" s="262">
        <f t="shared" si="19"/>
        <v>0</v>
      </c>
      <c r="I78" s="262">
        <f t="shared" si="19"/>
        <v>0</v>
      </c>
      <c r="J78" s="262">
        <f t="shared" si="19"/>
        <v>0</v>
      </c>
      <c r="K78" s="262">
        <f t="shared" si="19"/>
        <v>0</v>
      </c>
      <c r="L78" s="262">
        <f t="shared" si="19"/>
        <v>0</v>
      </c>
      <c r="M78" s="262">
        <f t="shared" si="19"/>
        <v>0</v>
      </c>
    </row>
    <row r="79" spans="1:13" s="127" customFormat="1" ht="11.25">
      <c r="A79" s="165" t="s">
        <v>320</v>
      </c>
      <c r="B79" s="161">
        <v>3210</v>
      </c>
      <c r="C79" s="161">
        <v>540</v>
      </c>
      <c r="D79" s="264">
        <v>0</v>
      </c>
      <c r="E79" s="264">
        <v>0</v>
      </c>
      <c r="F79" s="264">
        <v>0</v>
      </c>
      <c r="G79" s="264">
        <v>0</v>
      </c>
      <c r="H79" s="264">
        <v>0</v>
      </c>
      <c r="I79" s="256">
        <f>SUM(J79:K79)</f>
        <v>0</v>
      </c>
      <c r="J79" s="264">
        <v>0</v>
      </c>
      <c r="K79" s="264">
        <v>0</v>
      </c>
      <c r="L79" s="264">
        <v>0</v>
      </c>
      <c r="M79" s="256">
        <f>I79</f>
        <v>0</v>
      </c>
    </row>
    <row r="80" spans="1:13" s="127" customFormat="1" ht="11.25">
      <c r="A80" s="165" t="s">
        <v>254</v>
      </c>
      <c r="B80" s="161">
        <v>3220</v>
      </c>
      <c r="C80" s="161">
        <v>550</v>
      </c>
      <c r="D80" s="264">
        <v>0</v>
      </c>
      <c r="E80" s="264">
        <v>0</v>
      </c>
      <c r="F80" s="264">
        <v>0</v>
      </c>
      <c r="G80" s="264">
        <v>0</v>
      </c>
      <c r="H80" s="264">
        <v>0</v>
      </c>
      <c r="I80" s="256">
        <f>SUM(J80:K80)</f>
        <v>0</v>
      </c>
      <c r="J80" s="264">
        <v>0</v>
      </c>
      <c r="K80" s="264">
        <v>0</v>
      </c>
      <c r="L80" s="264">
        <v>0</v>
      </c>
      <c r="M80" s="256">
        <f>I80</f>
        <v>0</v>
      </c>
    </row>
    <row r="81" spans="1:13" s="127" customFormat="1" ht="12.75" customHeight="1">
      <c r="A81" s="160" t="s">
        <v>255</v>
      </c>
      <c r="B81" s="161">
        <v>3230</v>
      </c>
      <c r="C81" s="161">
        <v>560</v>
      </c>
      <c r="D81" s="264">
        <v>0</v>
      </c>
      <c r="E81" s="264">
        <v>0</v>
      </c>
      <c r="F81" s="264">
        <v>0</v>
      </c>
      <c r="G81" s="264">
        <v>0</v>
      </c>
      <c r="H81" s="264">
        <v>0</v>
      </c>
      <c r="I81" s="256">
        <f>SUM(J81:K81)</f>
        <v>0</v>
      </c>
      <c r="J81" s="264">
        <v>0</v>
      </c>
      <c r="K81" s="264">
        <v>0</v>
      </c>
      <c r="L81" s="264">
        <v>0</v>
      </c>
      <c r="M81" s="256">
        <f>I81</f>
        <v>0</v>
      </c>
    </row>
    <row r="82" spans="1:13" s="127" customFormat="1" ht="11.25">
      <c r="A82" s="160" t="s">
        <v>256</v>
      </c>
      <c r="B82" s="161">
        <v>3240</v>
      </c>
      <c r="C82" s="161">
        <v>570</v>
      </c>
      <c r="D82" s="264">
        <v>0</v>
      </c>
      <c r="E82" s="264">
        <v>0</v>
      </c>
      <c r="F82" s="264">
        <v>0</v>
      </c>
      <c r="G82" s="264">
        <v>0</v>
      </c>
      <c r="H82" s="264">
        <v>0</v>
      </c>
      <c r="I82" s="256">
        <f>SUM(J82:K82)</f>
        <v>0</v>
      </c>
      <c r="J82" s="264">
        <v>0</v>
      </c>
      <c r="K82" s="264">
        <v>0</v>
      </c>
      <c r="L82" s="264">
        <v>0</v>
      </c>
      <c r="M82" s="256">
        <f>I82</f>
        <v>0</v>
      </c>
    </row>
    <row r="83" ht="6" customHeight="1" hidden="1"/>
    <row r="84" spans="1:4" ht="14.25" customHeight="1">
      <c r="A84" s="270" t="s">
        <v>321</v>
      </c>
      <c r="B84" s="271"/>
      <c r="C84" s="271"/>
      <c r="D84" s="271"/>
    </row>
    <row r="85" spans="1:12" ht="15">
      <c r="A85" s="189" t="str">
        <f>'[1]ЗАПОЛНИТЬ'!F30</f>
        <v>Завідувач</v>
      </c>
      <c r="C85" s="189"/>
      <c r="D85" s="189"/>
      <c r="E85" s="189"/>
      <c r="F85" s="189"/>
      <c r="G85" s="194"/>
      <c r="H85" s="194"/>
      <c r="J85" s="191" t="str">
        <f>'[1]ЗАПОЛНИТЬ'!F26</f>
        <v>Гриневич М.Г.</v>
      </c>
      <c r="K85" s="191"/>
      <c r="L85" s="191"/>
    </row>
    <row r="86" spans="1:11" ht="15">
      <c r="A86" s="189"/>
      <c r="C86" s="189"/>
      <c r="D86" s="189"/>
      <c r="E86" s="189"/>
      <c r="F86" s="189"/>
      <c r="G86" s="192" t="s">
        <v>86</v>
      </c>
      <c r="H86" s="192"/>
      <c r="J86" s="193" t="s">
        <v>265</v>
      </c>
      <c r="K86" s="193"/>
    </row>
    <row r="87" spans="1:12" ht="15">
      <c r="A87" s="189" t="str">
        <f>'[1]ЗАПОЛНИТЬ'!F31</f>
        <v>Головний бухгалтер</v>
      </c>
      <c r="C87" s="189"/>
      <c r="D87" s="189"/>
      <c r="E87" s="189"/>
      <c r="F87" s="189"/>
      <c r="G87" s="194"/>
      <c r="H87" s="194"/>
      <c r="J87" s="191" t="str">
        <f>'[1]ЗАПОЛНИТЬ'!F28</f>
        <v>Шкляр О.Ю.</v>
      </c>
      <c r="K87" s="191"/>
      <c r="L87" s="191"/>
    </row>
    <row r="88" spans="1:12" ht="15">
      <c r="A88" s="120" t="str">
        <f>'[1]ЗАПОЛНИТЬ'!C19</f>
        <v>"05" квітня 2017 року</v>
      </c>
      <c r="C88" s="189"/>
      <c r="D88" s="189"/>
      <c r="E88" s="189"/>
      <c r="F88" s="189"/>
      <c r="G88" s="192" t="s">
        <v>86</v>
      </c>
      <c r="H88" s="192"/>
      <c r="J88" s="193" t="s">
        <v>265</v>
      </c>
      <c r="K88" s="193"/>
      <c r="L88" s="196"/>
    </row>
    <row r="89" ht="15">
      <c r="A89" s="127"/>
    </row>
  </sheetData>
  <mergeCells count="43">
    <mergeCell ref="G88:H88"/>
    <mergeCell ref="J88:K88"/>
    <mergeCell ref="G86:H86"/>
    <mergeCell ref="J86:K86"/>
    <mergeCell ref="G87:H87"/>
    <mergeCell ref="J87:L87"/>
    <mergeCell ref="K22:K24"/>
    <mergeCell ref="A84:D84"/>
    <mergeCell ref="G85:H85"/>
    <mergeCell ref="J85:L85"/>
    <mergeCell ref="M19:M24"/>
    <mergeCell ref="D20:D24"/>
    <mergeCell ref="E20:F20"/>
    <mergeCell ref="G20:G24"/>
    <mergeCell ref="H20:H24"/>
    <mergeCell ref="I20:K20"/>
    <mergeCell ref="L20:L24"/>
    <mergeCell ref="E21:E24"/>
    <mergeCell ref="F21:F24"/>
    <mergeCell ref="I21:I24"/>
    <mergeCell ref="A15:D15"/>
    <mergeCell ref="F15:L15"/>
    <mergeCell ref="A18:L18"/>
    <mergeCell ref="A19:A24"/>
    <mergeCell ref="B19:B24"/>
    <mergeCell ref="C19:C24"/>
    <mergeCell ref="D19:G19"/>
    <mergeCell ref="H19:L19"/>
    <mergeCell ref="J21:K21"/>
    <mergeCell ref="J22:J24"/>
    <mergeCell ref="A13:D13"/>
    <mergeCell ref="F13:L13"/>
    <mergeCell ref="A14:D14"/>
    <mergeCell ref="F14:L14"/>
    <mergeCell ref="B9:J9"/>
    <mergeCell ref="B10:J10"/>
    <mergeCell ref="B11:J11"/>
    <mergeCell ref="A12:D12"/>
    <mergeCell ref="F12:L12"/>
    <mergeCell ref="J1:M3"/>
    <mergeCell ref="A4:M4"/>
    <mergeCell ref="A5:G5"/>
    <mergeCell ref="A6:M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DNZ4</cp:lastModifiedBy>
  <dcterms:created xsi:type="dcterms:W3CDTF">1996-10-08T23:32:33Z</dcterms:created>
  <dcterms:modified xsi:type="dcterms:W3CDTF">2017-11-13T12:29:56Z</dcterms:modified>
  <cp:category/>
  <cp:version/>
  <cp:contentType/>
  <cp:contentStatus/>
</cp:coreProperties>
</file>