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47" activeTab="1"/>
  </bookViews>
  <sheets>
    <sheet name="СРЦН" sheetId="1" r:id="rId1"/>
    <sheet name="ТС изм (3)" sheetId="2" r:id="rId2"/>
  </sheets>
  <externalReferences>
    <externalReference r:id="rId5"/>
  </externalReferences>
  <definedNames>
    <definedName name="_xlnm.Print_Area" localSheetId="0">'СРЦН'!$A$1:$G$41</definedName>
    <definedName name="_xlnm.Print_Area" localSheetId="1">'ТС изм (3)'!$A$1:$AH$97</definedName>
    <definedName name="_xlnm.Print_Titles" localSheetId="1">'ТС изм (3)'!$8:$13</definedName>
    <definedName name="_xlnm._FilterDatabase" localSheetId="1" hidden="1">'ТС изм (3)'!$A$13:$AP$85</definedName>
  </definedNames>
  <calcPr fullCalcOnLoad="1"/>
</workbook>
</file>

<file path=xl/comments1.xml><?xml version="1.0" encoding="utf-8"?>
<comments xmlns="http://schemas.openxmlformats.org/spreadsheetml/2006/main">
  <authors>
    <author>0219</author>
  </authors>
  <commentList>
    <comment ref="B9" authorId="0">
      <text>
        <r>
          <rPr>
            <sz val="9"/>
            <rFont val="Arial"/>
            <family val="2"/>
          </rPr>
          <t>0219:
приложение - список с наименованием направлений деятельности</t>
        </r>
      </text>
    </comment>
    <comment ref="B30" authorId="0">
      <text>
        <r>
          <rPr>
            <sz val="9"/>
            <rFont val="Arial"/>
            <family val="2"/>
          </rPr>
          <t>0219:
если имеется - ставим значение 1</t>
        </r>
      </text>
    </comment>
  </commentList>
</comments>
</file>

<file path=xl/sharedStrings.xml><?xml version="1.0" encoding="utf-8"?>
<sst xmlns="http://schemas.openxmlformats.org/spreadsheetml/2006/main" count="451" uniqueCount="391">
  <si>
    <t>Социально реабилитационный центр для несовершеннолетних</t>
  </si>
  <si>
    <t xml:space="preserve"> ГКУСО МО "Серебряно-Прудский СРЦН "Подросток"</t>
  </si>
  <si>
    <t>наименование учреждения</t>
  </si>
  <si>
    <t>Информация для подтверждения наличия в штатном расписании с 01.01. 2019 года  необходимых должностей работников</t>
  </si>
  <si>
    <t>ГКУСО МО "Серебряно-Прудский СРЦН "Подросток"</t>
  </si>
  <si>
    <t>Кол-во обслуживаемых детей (койко-мест)</t>
  </si>
  <si>
    <t>Кол-во направлениий деятельности в отделении психолого-педагогической помощи населению</t>
  </si>
  <si>
    <t>Число семей стоящих на патронаже УСС в городе</t>
  </si>
  <si>
    <t>Число семей стоящих на патронаже УСС в селе</t>
  </si>
  <si>
    <t>Отделение реабилитации несовершеннолетних с ограниченными возможностями здоровья (человек)</t>
  </si>
  <si>
    <t>Кол-во реабилитационных групп в отделении реабилитации несовершеннолетних с ограниченными возможностями здоровья</t>
  </si>
  <si>
    <t>Кол-во детей в отделении дневного пребывания</t>
  </si>
  <si>
    <t xml:space="preserve">Кол-во реабилитационных групп в стационаре </t>
  </si>
  <si>
    <t xml:space="preserve">Кол-во реабилитационных групп на дневном пребывании </t>
  </si>
  <si>
    <t xml:space="preserve">Кол-во семейных воспитательных групп </t>
  </si>
  <si>
    <t>Кол-во реабилитационных групп дошкольного возраста воспитанников</t>
  </si>
  <si>
    <t>Кол-во реабилитационных групп иного возраста воспитанников</t>
  </si>
  <si>
    <t>Общая площадь помещения (кв.м.)</t>
  </si>
  <si>
    <t>в т.ч. убираемая (кв.м.) (для расчета плановых ставок по уборщикам служебных помещений)</t>
  </si>
  <si>
    <t>Количество зданий отдаленных от основного</t>
  </si>
  <si>
    <t>Площадь территории (кв.м)</t>
  </si>
  <si>
    <t>в т.ч. убираемая (кв.м.) (для расчета плановых ставок по дворникам и уб.т)</t>
  </si>
  <si>
    <t>Площадь зеленых насаждений (га)</t>
  </si>
  <si>
    <t>Площадь декоративных насаждений (га)</t>
  </si>
  <si>
    <t>Кол-во единиц автотранспорта</t>
  </si>
  <si>
    <t>Наличие электроподстанции</t>
  </si>
  <si>
    <t>Наличие насосных установок</t>
  </si>
  <si>
    <t>Наличие  ЧОП</t>
  </si>
  <si>
    <t>Наличие гардеробной / указать количество крючков</t>
  </si>
  <si>
    <t>Наличие и количество лифтов</t>
  </si>
  <si>
    <t>нет</t>
  </si>
  <si>
    <t>Количество пищеблоков/столовых</t>
  </si>
  <si>
    <t>Наличие, мощность подстанции</t>
  </si>
  <si>
    <t>Наличие, вид и мощность котельной</t>
  </si>
  <si>
    <t>Наличие двигателя внутреннего сгорания(генератор)</t>
  </si>
  <si>
    <t>Наличие рабочих лошадей</t>
  </si>
  <si>
    <t>Приложение 1</t>
  </si>
  <si>
    <t>к штатному расписанию  с 01  октября  2019 года</t>
  </si>
  <si>
    <t>Тарификационный список сотрудников учреждения (штатная расстановка)</t>
  </si>
  <si>
    <t>(наименование учреждения)</t>
  </si>
  <si>
    <t>на 01.10.2019 года</t>
  </si>
  <si>
    <t>(              группа по оплате труда руководителей учреждений социального обслуживания без/со стационаром)</t>
  </si>
  <si>
    <t>№ п/п</t>
  </si>
  <si>
    <t xml:space="preserve">№ </t>
  </si>
  <si>
    <t>Фамилия, имя, отчество работников</t>
  </si>
  <si>
    <t>Должность (специальность, профессия)</t>
  </si>
  <si>
    <t>Количество штатных единиц</t>
  </si>
  <si>
    <t>Установленный должностной оклад (тарифная ставка рабочих)</t>
  </si>
  <si>
    <t>Образование</t>
  </si>
  <si>
    <t xml:space="preserve">Общий стаж работы в должности (специальности, профессии), учитываемый для определения оклада работников согласно Приложению №2  к постановлению Правительства Московской области от 09.07.2007 № 507/23 </t>
  </si>
  <si>
    <t>Квалифика-ционный разряд, категория</t>
  </si>
  <si>
    <t>Ученая степень, почетное звание</t>
  </si>
  <si>
    <t xml:space="preserve">ИТОГО: должностной оклад (тарифная ставка рабочих) с учетом повышения за работу в сельской местносити, почетное звание, ученую степень </t>
  </si>
  <si>
    <t>Общий стаж работы в должности (специальности, профессии), учитываенмый для определения надбавки за продолжительность работы в государственных учреждениях социального обслуживания Московской области согласно распоряжению министра социальной защиты населения Московской области от 28.09.2011 №77-р/а</t>
  </si>
  <si>
    <t>Надбавка за вредные условия работы, 
от 12 %до 24%, устанавливаемая в соответствии с п 3.7 постановления Правительства Московской области от 09.07.2007 № 507/23</t>
  </si>
  <si>
    <t>надбавки и доплаты к должностному окладу (тарифной ставке) в соответствии с постановлением постановлением Правительства Московской области от 09.07.2007 № 507/23</t>
  </si>
  <si>
    <t>ИТОГО: доп.надбавки и доплаты к должностному окладу (тарифной ставке) в соответствии с постановлением постановлением Правительства Московской области от 09.07.2007 № 507/23  (∑ гр. 22, гр.26, гр.27, гр.29)</t>
  </si>
  <si>
    <t>Дополнительные сведения</t>
  </si>
  <si>
    <t>порядковый в соответствии с наименованием должности в штатным расписании</t>
  </si>
  <si>
    <t>категория (тарифный разряд рабочих)</t>
  </si>
  <si>
    <t>сумма</t>
  </si>
  <si>
    <t xml:space="preserve">Повышение за работу в сельской местности 25%, сумма </t>
  </si>
  <si>
    <t>Высшее,среднее профессиональное, среднее /Специальность/ Наименование ВУЗа(СУЗа)/ номер и дата диплома(свидетельства)</t>
  </si>
  <si>
    <t>(лет/ месяцев/ дней)</t>
  </si>
  <si>
    <t>Дата и номер приказа, подтверждающего стаж работы по специальности для определения оклада</t>
  </si>
  <si>
    <t>Номер категории (разряда)/ номер  документа, подтверждающего присвоение категории (разряда)</t>
  </si>
  <si>
    <t>Наименование/ номер, дата диплома, свидетельства/ кем выдано/ номер приказа по учреждению</t>
  </si>
  <si>
    <t>% (гр.11 штатного рсписания)</t>
  </si>
  <si>
    <t>сумма (гр.12 штатного расписания)</t>
  </si>
  <si>
    <t>(лет, месяцев, дней)</t>
  </si>
  <si>
    <t>Дата и номер приказа, подтверждающего стаж работы по специальности для определения надбавки за продолжительность работы</t>
  </si>
  <si>
    <t>Размер надбавки за продолжительность работы в учреждении</t>
  </si>
  <si>
    <t>Дата,номер приказа по учреждению, подтверждающего установление надбавки за вредные условия работы</t>
  </si>
  <si>
    <t>Дата аттестации рабочего места, рекизиты документа</t>
  </si>
  <si>
    <t>Размер надбавки за вредные условия работы</t>
  </si>
  <si>
    <t>надбавка работникам культуры за стаж работы более 25 лет (300 руб.)</t>
  </si>
  <si>
    <t>сумма доплаты водителям за особый режим работы (50%)</t>
  </si>
  <si>
    <t>доплата водителям за классность</t>
  </si>
  <si>
    <t>доплата за почетное звание (2000 руб.)</t>
  </si>
  <si>
    <t>доплата молодым специалистам (1000 руб.)</t>
  </si>
  <si>
    <t>руб.</t>
  </si>
  <si>
    <t>%</t>
  </si>
  <si>
    <t>Штейн Оксана Николаевна</t>
  </si>
  <si>
    <t>директор</t>
  </si>
  <si>
    <t>высшее, психолог по специальности "психология" Московский государственный университет технологий и управления. Диплом ВСГ  0960201 от 11.07.2006г</t>
  </si>
  <si>
    <t>27 лет 9 мес. 18 дн.</t>
  </si>
  <si>
    <t>14 лет 08 мес. 18 дн.</t>
  </si>
  <si>
    <t>2</t>
  </si>
  <si>
    <t>Гришакин Алексей Алексеевич</t>
  </si>
  <si>
    <t>Заместитель директора по безопасности и административно-хозяйственной деятельности</t>
  </si>
  <si>
    <t>высшее Диплом ВСБ №0708786 от 25.12.2003г. г.Москва Академия государственной противопожарной службы МЧС России, инженер по специальности "Пожарная безопасность"</t>
  </si>
  <si>
    <t>20 лет 2 мес. 20 дн.</t>
  </si>
  <si>
    <t>5 года 2 мес. 28дн.</t>
  </si>
  <si>
    <t>Ловкова Надежда Викторовна</t>
  </si>
  <si>
    <t>Главный бухгалтер</t>
  </si>
  <si>
    <t xml:space="preserve"> Высшее,бухгалтерский учет анализ и аудит АНО ВПО  "Московский гуманитарный институт"№1472 от 21.07.2012г.</t>
  </si>
  <si>
    <t>36 года 9 мес.28 дн.</t>
  </si>
  <si>
    <t>14 лет 05 мес.  21 дн.</t>
  </si>
  <si>
    <t>Стрельникова  Наталья Владимировна</t>
  </si>
  <si>
    <t>Ведущий экономист</t>
  </si>
  <si>
    <t>Высшее,АНО высшего профессионального образования "Московский гуманитарный институт" Диплом КЗ № 43055 № 1476 от 21.07.20112 г экономист по специальности "Бухгалетрский учет,анализ и аудит"</t>
  </si>
  <si>
    <t>12 лет 1 мес.19 дн.</t>
  </si>
  <si>
    <t>23 дн.</t>
  </si>
  <si>
    <t>Прибылова Наталия Александровна</t>
  </si>
  <si>
    <t>Ведущий бухгалтер</t>
  </si>
  <si>
    <t xml:space="preserve"> среднее профессиональное образование по специальности "Экономика,бухгалтерский учет и контроль" бухгалтер Диплом  УТ№947648 Воскресенский колледж Московская область  Государственного объединения учебных заведений"17.02.1997 г</t>
  </si>
  <si>
    <t xml:space="preserve">24 года 07 мес. 23 дн.
</t>
  </si>
  <si>
    <t>2 года 2 мес. 10 дн.</t>
  </si>
  <si>
    <t>Косоногова Анастасия Андреевна</t>
  </si>
  <si>
    <t>Ведущий юрисконсульт</t>
  </si>
  <si>
    <t>Высшее.Негосударственная аккредитованное частное образовательное учреждение высшего профессионального образования Совеременная гуманитарная Академия, бакалавр юриспруденции по направлению "ЮРИСПРУДЕНЦИЯ", ВБА 0564813 от 02.07.2010 год</t>
  </si>
  <si>
    <t>9 лет 8 мес.12 дн.</t>
  </si>
  <si>
    <t>2 года 10мес.18 дн.</t>
  </si>
  <si>
    <t>Сушкина Марина Александровна</t>
  </si>
  <si>
    <t>Высшее, экономист по специальности "Бухгалтерский учет, анализ и аудит" Институт экономики и предпринимательства. Диплом ВСГ 2831364 от 19.09.2008 год Диплом №001407-д/2017ООО «Академия бизнеса» профессиональная переподготовка 09.10.2017г.
«Контрактная система в сфере закупок товаров, работ и услуг для обеспечения государственных и муниципальных нужд»</t>
  </si>
  <si>
    <t>14 лет 10 мес.11 дн.</t>
  </si>
  <si>
    <t>4 года 10 мес. 00 дн.</t>
  </si>
  <si>
    <t>Макарова Олеся Владимировна</t>
  </si>
  <si>
    <t>Специалист по кадрам</t>
  </si>
  <si>
    <t>Высшее,Негосударственное образовательное учреждение высшего профессионального образования"Подольский социально-спортивный институт"Квалификация менеджер по специальности "Государственное и муниципальное управление" ВСГ 3804753 от 30.06.2011 г</t>
  </si>
  <si>
    <t>8 лет 8мес.16 дн.</t>
  </si>
  <si>
    <t>1 год 11 мес. 24 дн.</t>
  </si>
  <si>
    <t>Коменчук Алексей Владимирович</t>
  </si>
  <si>
    <t>Ведущий электроник</t>
  </si>
  <si>
    <t>Среднее-профессиональное,Государственное образовательное учреждение среднего профессионального образования"Ступинское медицинское училище",50СПА 0002276 № 01.07.2011  № 4323,зубной врач по специальности :стоматалогия.</t>
  </si>
  <si>
    <t>4 года 11 мес.20 дн.</t>
  </si>
  <si>
    <t>1мес.10дн.</t>
  </si>
  <si>
    <t>Вакансия</t>
  </si>
  <si>
    <t>Апреликова Елена Борисовна</t>
  </si>
  <si>
    <t>Заведующий хозяйством</t>
  </si>
  <si>
    <t>среднее специальное, бухгалтерский учет в с/х производстве, Хотьковский с/х техникум, диплом с отличием ЖТ № 517542, 03.07.1983г.</t>
  </si>
  <si>
    <t>35 года 11 мес.02  дн.</t>
  </si>
  <si>
    <t>24 года  5 мес. 00дн.</t>
  </si>
  <si>
    <t>Максимовсских Галина Александровна</t>
  </si>
  <si>
    <t>Повар</t>
  </si>
  <si>
    <t xml:space="preserve">среднее профессиональное, Диплом В №228485 Острогожское среднее кооперативное ОТУ Воронежского ОПС. повар кандитер 3 разряда </t>
  </si>
  <si>
    <t>18 лет 08 мес. 16дн.</t>
  </si>
  <si>
    <t>3 мес 22 дня</t>
  </si>
  <si>
    <t>Буркашова Ольга Викторовна</t>
  </si>
  <si>
    <t>среднее профессиональное, Среднее профессионально-техническое училище №52, повар третьего разряда, Б №705448 от 14.04.1992г.</t>
  </si>
  <si>
    <t>15 лет 00 мес. 02 дн.</t>
  </si>
  <si>
    <t>3 год 1 мес. 16 дн.</t>
  </si>
  <si>
    <t>Ермилова Ирина Геннадьевна</t>
  </si>
  <si>
    <t>среднее профессиональное, пекарь - тестовод машинист тесторазделочных машин Тамбовское профессионально-техническое училище Диплом Д № 086549 05.05.1994 г.</t>
  </si>
  <si>
    <t>23 год 06 мес. 10 дн.</t>
  </si>
  <si>
    <t>3 года 9 мес. 1 дн.</t>
  </si>
  <si>
    <t>Дудкевич Александр Петрович</t>
  </si>
  <si>
    <t>Электромонтер по ремонту и обслуживанию электрооборудования</t>
  </si>
  <si>
    <t>с .Диплом  ИТ № 328831 Всесоюзный сельскохозяйственный техникум по специальности электрофикация сельского хозяйства.Удостоверение электромонтера до 1000 в.</t>
  </si>
  <si>
    <t>24 года     мес. 15 дн.</t>
  </si>
  <si>
    <t>4 года 9 мес. 1 дн.</t>
  </si>
  <si>
    <t>Медведев Владимир Алексеевич</t>
  </si>
  <si>
    <t>Рабочий по комплексному обслуживанию и ремонту зданий</t>
  </si>
  <si>
    <t xml:space="preserve"> Общее среднее</t>
  </si>
  <si>
    <t xml:space="preserve">42 года 1 мес. 26 дн. </t>
  </si>
  <si>
    <t>2 года 2 мес. 1 дн.</t>
  </si>
  <si>
    <t xml:space="preserve">Успенский Анатолий Александрович </t>
  </si>
  <si>
    <t>Водитель автомобиля</t>
  </si>
  <si>
    <t>Диплом № 8773 .Средне профессиональное, Воскресенский Государственный колледж,ехника-экономиста по специальности «Экономика, бухгалтерский учет и контроль»</t>
  </si>
  <si>
    <t>33 года 01 мес. 21 дн.</t>
  </si>
  <si>
    <t xml:space="preserve">0 лет 4 мес. 28 дн. </t>
  </si>
  <si>
    <t>Анисимов Сергей Андреевич</t>
  </si>
  <si>
    <t>среднее (полное) общее и начальное профессиональное образование по профессии "Автомеханик", ОГОУ НПО "Профессиональное училище №11 г.Рязань"присвоена квалификация "Слесарь по ремонту автомобилей 4 разряд",Диплом №8121 от 21.06.2005г.,ФГУ РУКК АТ свидетельство №007495 от 29.06.2011г. 1 класс вождения</t>
  </si>
  <si>
    <t>11 лет 2 мес.9 дн.</t>
  </si>
  <si>
    <t>8 лет 3 мес.17 дн.</t>
  </si>
  <si>
    <t>Богомолова Людмила Александровна</t>
  </si>
  <si>
    <t>Машинист по стирке и ремонту спецодежды</t>
  </si>
  <si>
    <t>общее среднее</t>
  </si>
  <si>
    <t>36 года 03 мес. 00 дн.</t>
  </si>
  <si>
    <t>25 лет 02 мес. 8 дн.</t>
  </si>
  <si>
    <t>Оленев Николай Викторович</t>
  </si>
  <si>
    <t>Дворник</t>
  </si>
  <si>
    <t>15 лет 09 мес. 11 дн.</t>
  </si>
  <si>
    <t>3 года  6 мес. 15 дн.</t>
  </si>
  <si>
    <t>Воронина Наталья Михайловна</t>
  </si>
  <si>
    <t>Уборщик служебных помещений</t>
  </si>
  <si>
    <t>11 лет 01 мес. 11 дн.</t>
  </si>
  <si>
    <t>5 лет 06 мес. 4 дн</t>
  </si>
  <si>
    <t>Евсеева Светлана Николаевна</t>
  </si>
  <si>
    <t>Врач-специалист</t>
  </si>
  <si>
    <t>высшее, Диплом ЛВ №301144  от 25.06.1988г.Свердловский государственный ордена Трудового Красного Знамени медицинский институт, врач-педиатр.</t>
  </si>
  <si>
    <t>29 лет 10 мес. 14 дн.</t>
  </si>
  <si>
    <t>Выписка из Приказа Минздравоохранения № 3190-л от 23.10.2017 г</t>
  </si>
  <si>
    <t>17 лет  7 мес. 20 дн.</t>
  </si>
  <si>
    <t xml:space="preserve">Иванова Надежда Петровна </t>
  </si>
  <si>
    <t>Старшая медицинская сестра</t>
  </si>
  <si>
    <t>среднее профессиональное Диплом Я №847667 от 1977г.Кыштымское медицинское училище, медицинская сестра по специальности медицинская сестра</t>
  </si>
  <si>
    <t>42 год  01 мес. 00 дн.</t>
  </si>
  <si>
    <t>высшая, удостоверение №373 от 17.06.16г. по специальности сестринское дело в педиатрии</t>
  </si>
  <si>
    <t>25 год 03 мес. 15 дн.</t>
  </si>
  <si>
    <t>Колоскова Екатерина Николаевна</t>
  </si>
  <si>
    <t>Медицинская сестра</t>
  </si>
  <si>
    <t>среднее профессиональное Диплом 50 ПА 0002756 от26.06.2009г. Государственное образовательное учреждение Среднего профессионального образования Ступинское медицинское  училище, фельшер,лечебное дело.Диплом  о профессиональной  переподготовке 77040014164 от 03.11.2017 г ЧОУ  ДПОУчебный  центр Асоциации медфармвузов" сестринское дело в педиатрии.</t>
  </si>
  <si>
    <t>10 лет 00 мес.10дн.</t>
  </si>
  <si>
    <t>10 лет 00 мес. 10 дн.</t>
  </si>
  <si>
    <t>Бобылева Лариса Алексеевна</t>
  </si>
  <si>
    <t>среднее профессиональное Диплом СТ №577742 от30.06.1993г. Данковское медицинское училище, медицинская сестра</t>
  </si>
  <si>
    <t>25 года 11 мес. 8 дн.</t>
  </si>
  <si>
    <t>высшая, удостоверение № 0/12 от 20.02.2017 приказ № 83 сестринское дело в педиатрии.</t>
  </si>
  <si>
    <t>18 лет 05 мес.   0 дн.</t>
  </si>
  <si>
    <t xml:space="preserve"> Трунина Светлана Витальевна</t>
  </si>
  <si>
    <t>среднее профессиональное Диплом УТ-I №184672 от 04.07.1996г. Медицинский колледж Российской Академии медицинских наук, медицинская сестра по специальности сестринское дело</t>
  </si>
  <si>
    <t>22 года 10 мес. 17 дн.</t>
  </si>
  <si>
    <t>высшая, удостоверение №374 от 17.06.2016г., по специальности сестринское дело в педиатрии</t>
  </si>
  <si>
    <t>18 лет 4 мес.1 дн.</t>
  </si>
  <si>
    <t>Згурская Анна Викторовна</t>
  </si>
  <si>
    <t>Средне профессиональное, Диплом СБ 2729210 Медицинское училище №37 Комитета здравоохранения г. Москвы окончен в 2002 г. фельдшер по специальности лечебное дело</t>
  </si>
  <si>
    <t>16 лет 05 мес.13  дн.</t>
  </si>
  <si>
    <t>16 лет 05 мес. 13 дн.</t>
  </si>
  <si>
    <t>Самошина Анастасия Владимировна</t>
  </si>
  <si>
    <t>Медицинская сестра диетическая</t>
  </si>
  <si>
    <t>высшее Диплом ВСГ №1117741 от 27.11.2007г. г.Москва Государственное образовательное учреждение высшего профессионального образования Московский государственный гуманитарный университет имени М.А.Шолохова. ЧОУ ДПО "Учебный центр Ассоциации медфармвузов" сертификат А №4569636 от 30.03.2012г. по специальности "диетология"</t>
  </si>
  <si>
    <t>13 лет 11 мес. 22 дн.</t>
  </si>
  <si>
    <t>12 лет 06 мес. 28 дн.</t>
  </si>
  <si>
    <t>Иншакова Екатерина Владимировна</t>
  </si>
  <si>
    <t>среднее профессиональное Диплом 50 БА №0009436 от 20.06.2008г. Государственное образовательное учреждение среднего профессионального образования Ступинское медицинское училище г.Ступино,медицинская сестра, сестринское дело. Высшее Диплом №0094292 от 01.07.2014г. Московский психолого-социальный университет,логопедия, учитель-логопед</t>
  </si>
  <si>
    <t>10 лет 11 мес. 0 дн.</t>
  </si>
  <si>
    <t>3 года 8 мес. 21 дн.</t>
  </si>
  <si>
    <t>Ульихина Валентина Николаевна</t>
  </si>
  <si>
    <t>Официант</t>
  </si>
  <si>
    <t>15 лет 07 мес. 8 дн.</t>
  </si>
  <si>
    <t>2год  10мес. 21дн.</t>
  </si>
  <si>
    <t>Евдокимова Галина Алексеевна</t>
  </si>
  <si>
    <t>Делопроизводитель</t>
  </si>
  <si>
    <t xml:space="preserve"> Средне профессиональное, Хотьковский сельскохозяйственный техникум, "Бухгалтерский учетв сельскохозяйственном производстве, "Бухгалтер" , диплом КТ №.375922., Средне профессиональное, Российско-Американкий Международный учебный центр "ИНТЕРКОЛЛЕДЖ" Диплом ААС №6945 от 29.09.1993 г. специальность  помощник юрисконсульта-нотариуса.</t>
  </si>
  <si>
    <t>49 лет 08 мес. 17дн.</t>
  </si>
  <si>
    <t>14 лет 04 мес. 27дн.</t>
  </si>
  <si>
    <t>Итого по отделению</t>
  </si>
  <si>
    <t>Чуйкова Марина Викторовна</t>
  </si>
  <si>
    <t>Заведующий отделением</t>
  </si>
  <si>
    <t xml:space="preserve">высшее, Диплом КВ№50122 от 06.06.2012г. г.Химки Негосударственное образовательное учреждение высшего профессионального образования "Институт бизнеса, психологии и управления", психолог, преподаватель психологии по специальности "Психология" </t>
  </si>
  <si>
    <t>39 лет 07 мес. 25 дн.</t>
  </si>
  <si>
    <t xml:space="preserve"> </t>
  </si>
  <si>
    <t>12лет 07 мес. 12 дн.</t>
  </si>
  <si>
    <t xml:space="preserve">Вернер Наталья Владимировна </t>
  </si>
  <si>
    <t>Специалист по работе с семьей</t>
  </si>
  <si>
    <t>высшее, Диплом КВ №08562  от 20.02.2013г.г.Москва ФГБОУ ВПО "Российский государственный социальный университет", магистр социальной работы по направлению "Социальная работа"</t>
  </si>
  <si>
    <t xml:space="preserve">21 год  08 мес. 12 дн. </t>
  </si>
  <si>
    <t>15лет 04 мес. 23 дн.</t>
  </si>
  <si>
    <t>Животнева Елена Алексеевна</t>
  </si>
  <si>
    <t>Психолог</t>
  </si>
  <si>
    <t>высшее Диплом №0960206 от 11.07.2006 г Москва Государственное образовательное учреждение высшего профессионального образования "Московский государственный университет технологии и управления" Психолог по специальности "Психология" . высшее Диплом КО№99775 от 08.06.2013г. г.Химки Негосударственное образовательное учреждение высшего профессионального образования "Институт бизнеса, психологии и управления", учитель начальных классов по специальности "Педагогика и методика начального образования"</t>
  </si>
  <si>
    <t>18 лет  08 мес. 23 дн.</t>
  </si>
  <si>
    <t>первая, приказ Серебряно-Прудского управления социальной защиты населения Московской области №648 от 13.12.2013г.</t>
  </si>
  <si>
    <t>10 лет 02 мес. 14 дн.</t>
  </si>
  <si>
    <t>Лихачева Виктория Сергеевна</t>
  </si>
  <si>
    <t>средне профессиональное  Диплом СБ 1205809 от 19.06.2000 г Зарайский учебно-педагогический комплекс имени В.В.Виноградова. по специальности "Преподавание в начальных классах". Высшее Диплом ВСГ №2453752 от 08.05.2008 г. Москва Государственное образовательное учреждение высшего профессионального образования "Московский государственный университет технологии и управления" присуждена квалификация Психолог Преподаватель психологии по специальности "Психология".</t>
  </si>
  <si>
    <t>19 лет 00 мес. 3 дн.</t>
  </si>
  <si>
    <t>первая, приказ ГКУСО МО "Серебряно-Прудский СРЦН "Подросток"№648 от 13.12.2013 г.</t>
  </si>
  <si>
    <t>11лет 10 мес. 27 дн.</t>
  </si>
  <si>
    <t>Черепанова Алена Валентиновна</t>
  </si>
  <si>
    <t>Логопед</t>
  </si>
  <si>
    <t>высшее, Диплом ОК №40031 от 31.01.2013г. г.Москва Автономная некомерческая организация высшего профессионального образования "Московский гуманитарный институт", учитель-логопед по специальности "Логопедия". Высшее Диплом специалиста № 5024 0000340 от 28.06.2014 г г.Химки.НеНОУ ВПО ИБПУ,квалификация Психолог.преподователь психологии.Высшее Диплом магистра 135024 2176560 от 12.03.2016 г.Химки Негосударственное образовательное учреждение высшего профессионального образования "Институт, бизнеса психологии и управления", квалификация магистр по направлению подготовки 44.04.02 Психолого-педагогическое образование.</t>
  </si>
  <si>
    <t>27 лет 0 мес. 21 дн.</t>
  </si>
  <si>
    <t>первая, приказ ГКУСО МО "Серебряно-Прудский СРЦН "Подросток"№405-л от 12.12.2014г.</t>
  </si>
  <si>
    <t>11 лет 2 мес. 7 дн.</t>
  </si>
  <si>
    <t>Фомичев Валентин Валерьевич</t>
  </si>
  <si>
    <t>Специалист по реабилитационной работе в социальной сфере</t>
  </si>
  <si>
    <t xml:space="preserve"> Высшее,Диплом КТ №41024 юрист по специальности "Юриспруденция" Негосударственное образовательное учреждение  высшего профессионального образования Российский новый университет,Удостоверение  о повышении квалификации 600000154037 от  08.07.2016 г дополнительной профессиональной программе "Правовое  регулирование  физической культуры и сорта РФ". Диплом № 106224 4350131 , Высшее, ФГБОУ ВО «Рязанский государственный университет имени С.А. Есенина г. Рязань» окончен в 2019г., Педагогическое образование</t>
  </si>
  <si>
    <t>29 лет 08 мес. 27 дн.</t>
  </si>
  <si>
    <t>1 год 6 мес. 23 дн.</t>
  </si>
  <si>
    <t>Владимиров Евгений Александрович</t>
  </si>
  <si>
    <t>высшее Диплом КС №62111 от 10.07.2013г. г.Москва Автономная некомерческая организация высшего профессионального образования "Московский гуманитарный институт", художник декоративно-прикладного искусства по специальности "Декоративно-прикладное искусство"</t>
  </si>
  <si>
    <t>8 лет 9 мес. 8 дн.</t>
  </si>
  <si>
    <t>8 лет 3 мес. 23 дн.</t>
  </si>
  <si>
    <t>вакансия</t>
  </si>
  <si>
    <t>Музыкальный руководитель</t>
  </si>
  <si>
    <t>Машкова Марина Владимировна</t>
  </si>
  <si>
    <t>высшее Диплом КВ №50117 от 06.06.2012г.г.Химки Негосударственное образовательное учреждение высшего профессионального образования "Институт бизнеса, психологии и управления, психолог, преподаватель психологии по специальности "Психология"</t>
  </si>
  <si>
    <t>32 год 05 мес. 0 дн.</t>
  </si>
  <si>
    <t xml:space="preserve">18 лет 05 мес. 1дн. </t>
  </si>
  <si>
    <t>Махотина Наталья Александровна</t>
  </si>
  <si>
    <t>средне профессиональное Диплом СТ №272038 от 18.06.1992г.Зарайское педагогическое училище Московской области, преподавание в начальных классах общеобразовательной школы, учитель начальных классов, старший</t>
  </si>
  <si>
    <t>26 лет 05 мес. 27 дн.</t>
  </si>
  <si>
    <t>18 лет 05 мес. 1дн.</t>
  </si>
  <si>
    <t>Соловьева Маргарита Вячеславовна</t>
  </si>
  <si>
    <t>Диплом № 1471 Высшее, ГОУ ВПО Московский государственный областной университет, окончен в 2015 г., учитель - олигофренопедагог и учитель - логопед по специальности «Олигофренопедагогика с дополнительной специальностью логопедия». Диплом № 26-рр-пп/к-2019  АНО ДПО «Академия ГлавСпец»профессиональная переподготовка, 28.06.2019 г., «Специалист по реабилитационной работе в социальной сфере»</t>
  </si>
  <si>
    <t>1 год 11 мес. 0 дн.</t>
  </si>
  <si>
    <t>0 лет 8 мес. 0 дн.</t>
  </si>
  <si>
    <t>Карпушина Ирина Алексеевна</t>
  </si>
  <si>
    <t>Средне профессиональное,Диплом ЖТ №258170 Рязанское педагогическое училище,  воспитатель детского сада по специальности дошкольное образование. Диплом о профессиональный переподготовке ПП №003535 "Социальная реабилитация несовершеннолетних в организациях социальной сферы" от 22.05.2017г</t>
  </si>
  <si>
    <t>39лет 04 мес. 6 дн.</t>
  </si>
  <si>
    <t>7 мес. 1 дн.</t>
  </si>
  <si>
    <t>Москалева Ольга Петровна</t>
  </si>
  <si>
    <t>высшее Диплом КВ №50167 от 06.06.2012г. г.Химки Негосударственное образовательное учреждение высшего профессионального образования "Институт бизнеса, психологии и управления, преподаватель дошкольной педагогики и психологии по специальности "Дошкольная педагогика и психология", АНО ДПО «Академия ГлавСпец»
профессиональная переподготовка, 28.06.2019 г., «Специалист по реабилитационной работе в социальной сфере»</t>
  </si>
  <si>
    <t>28 лет 10мес. 21дн.</t>
  </si>
  <si>
    <t>18 лет 5 мес. 23 дн.</t>
  </si>
  <si>
    <t>Кушунина Галина    Владимировна</t>
  </si>
  <si>
    <t xml:space="preserve">Высшее НОУ ВПО "Институт бизнеса, психологии и управления"диплом КВ № 50165  18 .05. 2012  преподователь дошкольной педагогики и психологии по специальности "Дошкольная педагогика и психология.   </t>
  </si>
  <si>
    <t>28 лет 4 мес. 4дн.</t>
  </si>
  <si>
    <t>18 лет 04 мес. 1дн.</t>
  </si>
  <si>
    <t>Кучина Наталья Михайловна</t>
  </si>
  <si>
    <t>высшее Диплом КВ №50116 от 06.06.2012г. г.Химки Негосударственное образовательное учреждение высшего профессионального образования"Институт бизнеса, психологии и управления", квалификация: Психология.Преподователь психологии по специальности"психология".</t>
  </si>
  <si>
    <t>34 года  7 мес. 6дн.</t>
  </si>
  <si>
    <t>15 лет 09 мес. 1дн.</t>
  </si>
  <si>
    <t>Ланкина Наталья Александровна</t>
  </si>
  <si>
    <t>Младший воспитатель</t>
  </si>
  <si>
    <t>Средне профессиональное. Диплом ЖТ №034282 30.06.1984 г Сумгаитский  химико-технологический техникум  по специальности  "Оборудование химических заводов"  присвоена  квалификация техника-механика.</t>
  </si>
  <si>
    <t>10 лет 5 мес. 12 дн</t>
  </si>
  <si>
    <t>1 год 6 мес. 1 дн</t>
  </si>
  <si>
    <t>Котельникова Елена Владимировна</t>
  </si>
  <si>
    <t xml:space="preserve">Высшее Диплом №115018 0589282 от 07.07.2015 г. ГОУ ВПО МГОУ г. Москва, учитель-логопед, учитель олигофренопедагог по специальности логопедия с дополнительной специальностью олигофренопедагогика. АНО ДПО «Академия ГлавСпец» профессиональная переподготовка 28.06.2019г., «Специалист по реабилитационной работе в социальной сфере» диплом  №22-рр-пп/к-2019 </t>
  </si>
  <si>
    <t xml:space="preserve"> 0 лет 7 мес. 13 дн.</t>
  </si>
  <si>
    <t>0лет 7мес. 13дн.</t>
  </si>
  <si>
    <t>Ермилова Юлия Александровна</t>
  </si>
  <si>
    <t>Общее среднее</t>
  </si>
  <si>
    <t>18 лет 01 мес. 01 дн.</t>
  </si>
  <si>
    <t xml:space="preserve">02 мес. 00 дн.
 </t>
  </si>
  <si>
    <t>Мазилина Елена Николаевна</t>
  </si>
  <si>
    <t>высшее ДипломКВ №50166 г.Химки Негосударственное образовательное учреждение высшего профессионального образования "Институт бизнеса, психологии и управления", преподаватель дошкольной психологии по специальности "Дошкольная педагогика и психология"</t>
  </si>
  <si>
    <t>31год 4 мес. 12 дн.</t>
  </si>
  <si>
    <t>11 лет 02 мес. 17 дн.</t>
  </si>
  <si>
    <t>Лободанова Надежда Александровна</t>
  </si>
  <si>
    <t>Общее  среднее,студентка 1 курса  Частного образовательного учреждения профессионального образования "Московский областной гуманитарный открытый коллежд" по программе  среднего профессионального образования заочной формы обучения специальности 44.02.01 "Дошкольное образование"</t>
  </si>
  <si>
    <t>1 год 08 мес. 20 дн</t>
  </si>
  <si>
    <t>1 год 6 мес. 21 ден.</t>
  </si>
  <si>
    <t>Орлихина Марина Викторовна</t>
  </si>
  <si>
    <t>высшее, ГОУ ВПО "Московский государственный социальный университет Министерства труда и социального развития Российской Федерации" ВБА 0108510 от 24.06.2005г. "Социальная работа"</t>
  </si>
  <si>
    <t>14 лет 0 мес. 25 дн.</t>
  </si>
  <si>
    <t>14 лет 0 мес. 25дн.</t>
  </si>
  <si>
    <t>Луковникова Ирина Петровна</t>
  </si>
  <si>
    <t>Высшее,Диплом № АВС 0704611 Коломенский педагогический институт, окончен в 1998 г.. преподаватель экономики, педагог-психолог по специальности «Экономика» с дополнительной специальностью «Психология»</t>
  </si>
  <si>
    <t xml:space="preserve">23 лет   05 мес. 26 дн. </t>
  </si>
  <si>
    <t xml:space="preserve"> 2года 10 мес. 19 дн.</t>
  </si>
  <si>
    <t>Картавенко Наталья Николаевна</t>
  </si>
  <si>
    <t xml:space="preserve">Специалист по социальной работе </t>
  </si>
  <si>
    <t>высшее Диплом ВСБ №0196877 от 20.02.2005г. г.Москва Московский государственный областной университет, учитель технологии и предпринимательства по специальности "Технология и предпринимательство"</t>
  </si>
  <si>
    <t>18 лет 04 мес. 11 дн.</t>
  </si>
  <si>
    <t>14 лет  06 мес. 1 дн.</t>
  </si>
  <si>
    <t>27 лет 4 мес. 8 дн.</t>
  </si>
  <si>
    <t>10 лет 3 мес. 7 дн.</t>
  </si>
  <si>
    <t>Куличкова Надежда Владимировна</t>
  </si>
  <si>
    <t>Врач-педиатр</t>
  </si>
  <si>
    <t>Высшее. Диплом ЛВ №438976 Таджикский государственный институт им.Абули ибн-Сино по специальности педиатрия.</t>
  </si>
  <si>
    <t>33 года 7 мес. 8дн.</t>
  </si>
  <si>
    <t>33 год 7 мес. 0дн.</t>
  </si>
  <si>
    <t>Специалист по социальной работе</t>
  </si>
  <si>
    <t>Семенова Анна Алексеевна</t>
  </si>
  <si>
    <t>высшее, Диплом  Р №82542 Негосударственное аккредитованное частное образовательное учреждение высшего профессионального образование «Современная гуманитарная академия», окончен в 2013, экономика по направлению «Экономика»</t>
  </si>
  <si>
    <t>12 лет  0 мес. 1дн.</t>
  </si>
  <si>
    <t>12 лет 0 мес. 1дн.</t>
  </si>
  <si>
    <t>Петрухина Светлана Александровна</t>
  </si>
  <si>
    <t>Средне профессиональное, Московский кооперативный техникум по специальности "Бухгалтерский учет" 05.07.1986 г</t>
  </si>
  <si>
    <t>30 лет 03 мес.5 дн.</t>
  </si>
  <si>
    <t>5 лет 1 мес.15 дн</t>
  </si>
  <si>
    <t>Гейнц Ольга Александровна</t>
  </si>
  <si>
    <t>высшее, ГОУ ВПО "Московский государственный университет технологий и управления", психолог преподаватель психологии по специальности "Психология" ВСГ 1506468 от 11.06.2007г.</t>
  </si>
  <si>
    <t>9 лет 11 мес. 26дн.</t>
  </si>
  <si>
    <t>3 год 3 мес. 14 дн.</t>
  </si>
  <si>
    <t>Головина Юлия Александровна</t>
  </si>
  <si>
    <t>высшее Диплом ВСГ №2453767 от 08.05.2008г.г.Москва Государственное образовательное учреждение высшего профессионального образования "Московский государственный университет технологий и управления", психолог преподаватель психологии по специальности "психология"</t>
  </si>
  <si>
    <t>16 лет 10 мес. 12 дн.</t>
  </si>
  <si>
    <t>5 лет 9 мес. 4 дн.</t>
  </si>
  <si>
    <t>Пенькова Оксана Сергеевна</t>
  </si>
  <si>
    <t>Медицинская сестра по массажу</t>
  </si>
  <si>
    <t>среднее профессиональное, ГОУ СПО г.Москва Медецинское училище № 24 Департамента здравоохранения города Москва, Диплом СБ 6684244, Медицинская сестра по специальности сестринское дело.</t>
  </si>
  <si>
    <t>13 лет 2 мес. 18 дн.</t>
  </si>
  <si>
    <t>2 год 5 мес.9 дн.</t>
  </si>
  <si>
    <t>Ершова  Ольга Николаевна</t>
  </si>
  <si>
    <t>высшее Диплом ВСГ №4177912от 11.06.2011г. Московская область г.Химки НОУ ВПО "Институт бизнеса, психологии и управления", психолог, преподаватель психологии по специальности "Психология"</t>
  </si>
  <si>
    <t>36 лет 10 мес. 22 дн.</t>
  </si>
  <si>
    <t>13 лет 4 мес. 12 дн.</t>
  </si>
  <si>
    <t>Жужгина Светлана Геннадиевна</t>
  </si>
  <si>
    <t>высшее Диплом ВСГ №2558722 от 22.05.2009г. г.Коломна Государственное образовательное учреждение высшего профессионального образования Московской области "Коломенский государственный педагогический институт",организатор-методист дошкольного образования преподаватель дошкольной педагогики и психологии по специальности "Педагогика и методика дошкольного образования" с дополнительной специальностью "Дошкольная педагогика и психология"</t>
  </si>
  <si>
    <t>20 лет 05 мес. 26 дн.</t>
  </si>
  <si>
    <t>14 лет 08 мес. 26 дн.</t>
  </si>
  <si>
    <t>Мартьянова Анна Ивановна</t>
  </si>
  <si>
    <t>Высшее. НОУ ВПО "Институт бизнеса, психологии и управления" г.Химки. Диплом № 135024 2176559 Психолого-педогогическое образование</t>
  </si>
  <si>
    <t>16 лет 06 мес. 27 дн.</t>
  </si>
  <si>
    <t>0 лет  2 мес. 01 дн.</t>
  </si>
  <si>
    <t>Байбакова Данна Валерьевна</t>
  </si>
  <si>
    <t>неполное высшее Диплом ВН №0524824 07.02.2008г. Государственное образовательное учреждение высшего профессионального образования Московской области "Коломенский государственный педагогический институт"</t>
  </si>
  <si>
    <t>12 лет 06 мес. 1 дн.</t>
  </si>
  <si>
    <t>12 лет 076мес. 1дн.</t>
  </si>
  <si>
    <t>Иванова Ольга Сергеевна</t>
  </si>
  <si>
    <t>высшее Диплом Р №83542 от 17.04.2013г. г.Москва Негосударственное аккредитованное частное образовательное учреждение высшего профессионального образования Современная Гуманитарная Академия, бакалавр экономики по направлению "экономика"</t>
  </si>
  <si>
    <t>13 лет 04 мес. 7 дн.</t>
  </si>
  <si>
    <t>13лет 01 мес. 18 дн.</t>
  </si>
  <si>
    <t>Колдаева Светлана Николаевна</t>
  </si>
  <si>
    <t>высшее Диплом ВСБ № 0819907 06.12.2005 г.Балашиха ФГОУ ВПО Российский государственный аграрный заочный университет, экономист по специальности "Бухгалтерский учет и аудит". Диплом о профессиональной переподготовке ПП №001700 от 26.06.2015г.Государственное автономное учреждение г.Москвы "Институт дополнительного профессионального образования работников социальной сферы", по программе "Социальная работа в организациях социального обслуживания"</t>
  </si>
  <si>
    <t>19 лет 04 мес. 20 дн.</t>
  </si>
  <si>
    <t>11 лет 07 мес. 29 дн.</t>
  </si>
  <si>
    <t>ИТОГО по отделению:</t>
  </si>
  <si>
    <t>ВСЕГО по учреждению:</t>
  </si>
  <si>
    <t>Руководитель учреждения</t>
  </si>
  <si>
    <t>О.Н.Штейн</t>
  </si>
  <si>
    <t>подпись Ф.И.О.</t>
  </si>
  <si>
    <t>Главный бухгалтер (бухгалтер)</t>
  </si>
  <si>
    <t>Н.В.Ловкова</t>
  </si>
  <si>
    <r>
      <t>Исполнитель (специалист по кадрам</t>
    </r>
    <r>
      <rPr>
        <i/>
        <sz val="10"/>
        <rFont val="Times New Roman"/>
        <family val="1"/>
      </rPr>
      <t>)</t>
    </r>
  </si>
  <si>
    <t>О.В.Макарова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</si>
</sst>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"/>
  </numFmts>
  <fonts count="44">
    <font>
      <sz val="10"/>
      <name val="Arial CYR"/>
      <family val="2"/>
    </font>
    <font>
      <sz val="10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 Cyr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6" fontId="21" fillId="0" borderId="0" applyFont="0" applyFill="0" applyBorder="0" applyAlignment="0" applyProtection="0"/>
    <xf numFmtId="0" fontId="21" fillId="3" borderId="0" applyNumberFormat="0" applyBorder="0" applyAlignment="0" applyProtection="0"/>
    <xf numFmtId="0" fontId="30" fillId="2" borderId="0" applyNumberFormat="0" applyBorder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4" borderId="0" applyNumberFormat="0" applyBorder="0" applyAlignment="0" applyProtection="0"/>
    <xf numFmtId="9" fontId="21" fillId="0" borderId="0" applyFont="0" applyFill="0" applyBorder="0" applyAlignment="0" applyProtection="0"/>
    <xf numFmtId="0" fontId="21" fillId="5" borderId="0" applyNumberFormat="0" applyBorder="0" applyAlignment="0" applyProtection="0"/>
    <xf numFmtId="0" fontId="38" fillId="0" borderId="1" applyNumberFormat="0" applyFill="0" applyAlignment="0" applyProtection="0"/>
    <xf numFmtId="0" fontId="39" fillId="6" borderId="2" applyNumberFormat="0" applyAlignment="0" applyProtection="0"/>
    <xf numFmtId="0" fontId="29" fillId="0" borderId="0" applyNumberFormat="0" applyFill="0" applyBorder="0" applyAlignment="0" applyProtection="0"/>
    <xf numFmtId="0" fontId="21" fillId="7" borderId="3" applyNumberFormat="0" applyFont="0" applyAlignment="0" applyProtection="0"/>
    <xf numFmtId="0" fontId="2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5" fillId="9" borderId="7" applyNumberFormat="0" applyAlignment="0" applyProtection="0"/>
    <xf numFmtId="0" fontId="33" fillId="10" borderId="8" applyNumberFormat="0" applyAlignment="0" applyProtection="0"/>
    <xf numFmtId="0" fontId="31" fillId="6" borderId="7" applyNumberFormat="0" applyAlignment="0" applyProtection="0"/>
    <xf numFmtId="0" fontId="25" fillId="0" borderId="9" applyNumberFormat="0" applyFill="0" applyAlignment="0" applyProtection="0"/>
    <xf numFmtId="0" fontId="22" fillId="5" borderId="0" applyNumberFormat="0" applyBorder="0" applyAlignment="0" applyProtection="0"/>
    <xf numFmtId="0" fontId="24" fillId="11" borderId="0" applyNumberFormat="0" applyBorder="0" applyAlignment="0" applyProtection="0"/>
    <xf numFmtId="0" fontId="34" fillId="12" borderId="0" applyNumberFormat="0" applyBorder="0" applyAlignment="0" applyProtection="0"/>
    <xf numFmtId="0" fontId="24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1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NumberFormat="1" applyFont="1" applyFill="1" applyAlignment="1">
      <alignment horizontal="center" vertical="center"/>
    </xf>
    <xf numFmtId="0" fontId="2" fillId="25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2" fillId="28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180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 wrapText="1"/>
    </xf>
    <xf numFmtId="2" fontId="2" fillId="24" borderId="0" xfId="0" applyNumberFormat="1" applyFont="1" applyFill="1" applyAlignment="1">
      <alignment horizontal="center" vertical="center"/>
    </xf>
    <xf numFmtId="2" fontId="2" fillId="24" borderId="0" xfId="0" applyNumberFormat="1" applyFont="1" applyFill="1" applyAlignment="1">
      <alignment/>
    </xf>
    <xf numFmtId="49" fontId="2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textRotation="90" wrapText="1"/>
    </xf>
    <xf numFmtId="0" fontId="4" fillId="24" borderId="19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textRotation="90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vertical="top" wrapText="1"/>
    </xf>
    <xf numFmtId="0" fontId="4" fillId="24" borderId="23" xfId="0" applyFont="1" applyFill="1" applyBorder="1" applyAlignment="1">
      <alignment horizontal="center" vertical="center" textRotation="90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center" vertical="center" textRotation="90"/>
    </xf>
    <xf numFmtId="0" fontId="4" fillId="24" borderId="23" xfId="0" applyFont="1" applyFill="1" applyBorder="1" applyAlignment="1">
      <alignment horizontal="center" vertical="center" wrapText="1"/>
    </xf>
    <xf numFmtId="0" fontId="5" fillId="24" borderId="22" xfId="0" applyNumberFormat="1" applyFont="1" applyFill="1" applyBorder="1" applyAlignment="1">
      <alignment horizontal="center" vertical="center"/>
    </xf>
    <xf numFmtId="0" fontId="5" fillId="24" borderId="23" xfId="0" applyNumberFormat="1" applyFont="1" applyFill="1" applyBorder="1" applyAlignment="1">
      <alignment horizontal="center" vertical="center"/>
    </xf>
    <xf numFmtId="0" fontId="5" fillId="24" borderId="23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 vertical="center" wrapText="1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center" vertical="center"/>
    </xf>
    <xf numFmtId="49" fontId="2" fillId="24" borderId="23" xfId="0" applyNumberFormat="1" applyFont="1" applyFill="1" applyBorder="1" applyAlignment="1">
      <alignment horizontal="center"/>
    </xf>
    <xf numFmtId="2" fontId="2" fillId="24" borderId="23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right"/>
    </xf>
    <xf numFmtId="0" fontId="6" fillId="25" borderId="23" xfId="0" applyFont="1" applyFill="1" applyBorder="1" applyAlignment="1">
      <alignment horizontal="left" vertical="center" wrapText="1"/>
    </xf>
    <xf numFmtId="0" fontId="6" fillId="25" borderId="23" xfId="0" applyNumberFormat="1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/>
    </xf>
    <xf numFmtId="2" fontId="6" fillId="25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29" borderId="22" xfId="0" applyFont="1" applyFill="1" applyBorder="1" applyAlignment="1">
      <alignment horizontal="center"/>
    </xf>
    <xf numFmtId="0" fontId="2" fillId="29" borderId="23" xfId="0" applyFont="1" applyFill="1" applyBorder="1" applyAlignment="1">
      <alignment horizontal="right"/>
    </xf>
    <xf numFmtId="0" fontId="2" fillId="29" borderId="24" xfId="0" applyFont="1" applyFill="1" applyBorder="1" applyAlignment="1">
      <alignment horizontal="left" vertical="center" wrapText="1"/>
    </xf>
    <xf numFmtId="0" fontId="2" fillId="29" borderId="23" xfId="0" applyFont="1" applyFill="1" applyBorder="1" applyAlignment="1">
      <alignment horizontal="left" vertical="center" wrapText="1"/>
    </xf>
    <xf numFmtId="0" fontId="2" fillId="29" borderId="23" xfId="0" applyFont="1" applyFill="1" applyBorder="1" applyAlignment="1">
      <alignment horizontal="center" vertical="center" wrapText="1"/>
    </xf>
    <xf numFmtId="49" fontId="2" fillId="29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right"/>
    </xf>
    <xf numFmtId="0" fontId="4" fillId="24" borderId="30" xfId="0" applyFont="1" applyFill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 horizontal="center" vertical="center" textRotation="90" wrapText="1"/>
    </xf>
    <xf numFmtId="0" fontId="4" fillId="24" borderId="31" xfId="0" applyFont="1" applyFill="1" applyBorder="1" applyAlignment="1">
      <alignment horizontal="center" vertical="center" textRotation="90" wrapText="1"/>
    </xf>
    <xf numFmtId="0" fontId="4" fillId="24" borderId="32" xfId="0" applyFont="1" applyFill="1" applyBorder="1" applyAlignment="1">
      <alignment horizontal="center" vertical="center" textRotation="90" wrapText="1"/>
    </xf>
    <xf numFmtId="0" fontId="4" fillId="24" borderId="33" xfId="0" applyFont="1" applyFill="1" applyBorder="1" applyAlignment="1">
      <alignment horizontal="center" vertical="center" textRotation="90" wrapText="1"/>
    </xf>
    <xf numFmtId="2" fontId="4" fillId="24" borderId="23" xfId="0" applyNumberFormat="1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5" fillId="24" borderId="34" xfId="0" applyNumberFormat="1" applyFont="1" applyFill="1" applyBorder="1" applyAlignment="1">
      <alignment horizontal="center" vertical="center"/>
    </xf>
    <xf numFmtId="0" fontId="5" fillId="24" borderId="3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/>
    </xf>
    <xf numFmtId="1" fontId="2" fillId="0" borderId="2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 horizontal="center"/>
    </xf>
    <xf numFmtId="0" fontId="2" fillId="24" borderId="23" xfId="0" applyNumberFormat="1" applyFont="1" applyFill="1" applyBorder="1" applyAlignment="1">
      <alignment horizontal="left" vertical="center" wrapText="1"/>
    </xf>
    <xf numFmtId="0" fontId="2" fillId="24" borderId="23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/>
    </xf>
    <xf numFmtId="1" fontId="2" fillId="24" borderId="23" xfId="0" applyNumberFormat="1" applyFont="1" applyFill="1" applyBorder="1" applyAlignment="1">
      <alignment horizontal="center"/>
    </xf>
    <xf numFmtId="2" fontId="2" fillId="24" borderId="34" xfId="0" applyNumberFormat="1" applyFont="1" applyFill="1" applyBorder="1" applyAlignment="1">
      <alignment/>
    </xf>
    <xf numFmtId="2" fontId="2" fillId="24" borderId="3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vertical="center" wrapText="1"/>
    </xf>
    <xf numFmtId="0" fontId="2" fillId="24" borderId="23" xfId="0" applyFont="1" applyFill="1" applyBorder="1" applyAlignment="1">
      <alignment wrapText="1"/>
    </xf>
    <xf numFmtId="0" fontId="8" fillId="0" borderId="23" xfId="0" applyFont="1" applyBorder="1" applyAlignment="1">
      <alignment vertical="center" wrapText="1"/>
    </xf>
    <xf numFmtId="0" fontId="8" fillId="24" borderId="24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2" fontId="6" fillId="25" borderId="33" xfId="0" applyNumberFormat="1" applyFont="1" applyFill="1" applyBorder="1" applyAlignment="1">
      <alignment horizontal="center"/>
    </xf>
    <xf numFmtId="0" fontId="8" fillId="29" borderId="23" xfId="0" applyFont="1" applyFill="1" applyBorder="1" applyAlignment="1">
      <alignment vertical="center" wrapText="1"/>
    </xf>
    <xf numFmtId="0" fontId="2" fillId="29" borderId="23" xfId="0" applyFont="1" applyFill="1" applyBorder="1" applyAlignment="1">
      <alignment wrapText="1"/>
    </xf>
    <xf numFmtId="0" fontId="2" fillId="29" borderId="23" xfId="0" applyFont="1" applyFill="1" applyBorder="1" applyAlignment="1">
      <alignment/>
    </xf>
    <xf numFmtId="1" fontId="2" fillId="29" borderId="23" xfId="0" applyNumberFormat="1" applyFont="1" applyFill="1" applyBorder="1" applyAlignment="1">
      <alignment horizontal="center"/>
    </xf>
    <xf numFmtId="2" fontId="2" fillId="29" borderId="34" xfId="0" applyNumberFormat="1" applyFont="1" applyFill="1" applyBorder="1" applyAlignment="1">
      <alignment/>
    </xf>
    <xf numFmtId="2" fontId="2" fillId="29" borderId="33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right"/>
    </xf>
    <xf numFmtId="0" fontId="9" fillId="24" borderId="0" xfId="0" applyFont="1" applyFill="1" applyAlignment="1">
      <alignment horizontal="center"/>
    </xf>
    <xf numFmtId="0" fontId="4" fillId="24" borderId="35" xfId="0" applyFont="1" applyFill="1" applyBorder="1" applyAlignment="1">
      <alignment horizontal="center" vertical="center" textRotation="90" wrapText="1"/>
    </xf>
    <xf numFmtId="2" fontId="4" fillId="24" borderId="23" xfId="0" applyNumberFormat="1" applyFont="1" applyFill="1" applyBorder="1" applyAlignment="1">
      <alignment horizontal="center" vertical="center" textRotation="90" wrapText="1"/>
    </xf>
    <xf numFmtId="2" fontId="4" fillId="24" borderId="34" xfId="0" applyNumberFormat="1" applyFont="1" applyFill="1" applyBorder="1" applyAlignment="1">
      <alignment horizontal="center" vertical="center" wrapText="1"/>
    </xf>
    <xf numFmtId="9" fontId="4" fillId="24" borderId="23" xfId="0" applyNumberFormat="1" applyFont="1" applyFill="1" applyBorder="1" applyAlignment="1">
      <alignment horizontal="center" vertical="top" wrapText="1"/>
    </xf>
    <xf numFmtId="0" fontId="5" fillId="24" borderId="3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wrapText="1"/>
    </xf>
    <xf numFmtId="0" fontId="2" fillId="24" borderId="23" xfId="0" applyFont="1" applyFill="1" applyBorder="1" applyAlignment="1">
      <alignment horizontal="center"/>
    </xf>
    <xf numFmtId="2" fontId="2" fillId="24" borderId="23" xfId="0" applyNumberFormat="1" applyFont="1" applyFill="1" applyBorder="1" applyAlignment="1">
      <alignment/>
    </xf>
    <xf numFmtId="1" fontId="2" fillId="24" borderId="35" xfId="0" applyNumberFormat="1" applyFont="1" applyFill="1" applyBorder="1" applyAlignment="1">
      <alignment horizontal="center"/>
    </xf>
    <xf numFmtId="0" fontId="5" fillId="24" borderId="35" xfId="0" applyNumberFormat="1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wrapText="1"/>
    </xf>
    <xf numFmtId="0" fontId="2" fillId="29" borderId="35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/>
    </xf>
    <xf numFmtId="1" fontId="2" fillId="29" borderId="35" xfId="0" applyNumberFormat="1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4" fillId="24" borderId="37" xfId="0" applyFont="1" applyFill="1" applyBorder="1" applyAlignment="1">
      <alignment horizontal="center" vertical="center" textRotation="90" wrapText="1"/>
    </xf>
    <xf numFmtId="2" fontId="4" fillId="24" borderId="38" xfId="0" applyNumberFormat="1" applyFont="1" applyFill="1" applyBorder="1" applyAlignment="1">
      <alignment horizontal="center" vertical="center" textRotation="90" wrapText="1"/>
    </xf>
    <xf numFmtId="0" fontId="2" fillId="24" borderId="0" xfId="0" applyFont="1" applyFill="1" applyBorder="1" applyAlignment="1">
      <alignment horizontal="center" vertical="top" wrapText="1"/>
    </xf>
    <xf numFmtId="2" fontId="4" fillId="24" borderId="34" xfId="0" applyNumberFormat="1" applyFont="1" applyFill="1" applyBorder="1" applyAlignment="1">
      <alignment horizontal="center" vertical="center" textRotation="90" wrapText="1"/>
    </xf>
    <xf numFmtId="0" fontId="4" fillId="24" borderId="39" xfId="0" applyFont="1" applyFill="1" applyBorder="1" applyAlignment="1">
      <alignment horizontal="center" vertical="center" textRotation="90" wrapText="1"/>
    </xf>
    <xf numFmtId="2" fontId="4" fillId="24" borderId="40" xfId="0" applyNumberFormat="1" applyFont="1" applyFill="1" applyBorder="1" applyAlignment="1">
      <alignment horizontal="center" vertical="center" textRotation="90" wrapText="1"/>
    </xf>
    <xf numFmtId="0" fontId="4" fillId="24" borderId="41" xfId="0" applyFont="1" applyFill="1" applyBorder="1" applyAlignment="1">
      <alignment horizontal="center" vertical="center" textRotation="90" wrapText="1"/>
    </xf>
    <xf numFmtId="2" fontId="4" fillId="24" borderId="42" xfId="0" applyNumberFormat="1" applyFont="1" applyFill="1" applyBorder="1" applyAlignment="1">
      <alignment horizontal="center" vertical="center" textRotation="90" wrapText="1"/>
    </xf>
    <xf numFmtId="9" fontId="4" fillId="24" borderId="34" xfId="0" applyNumberFormat="1" applyFont="1" applyFill="1" applyBorder="1" applyAlignment="1">
      <alignment horizontal="center" vertical="top" wrapText="1"/>
    </xf>
    <xf numFmtId="9" fontId="4" fillId="24" borderId="33" xfId="0" applyNumberFormat="1" applyFont="1" applyFill="1" applyBorder="1" applyAlignment="1">
      <alignment horizontal="center" vertical="top" wrapText="1"/>
    </xf>
    <xf numFmtId="0" fontId="4" fillId="24" borderId="43" xfId="0" applyFont="1" applyFill="1" applyBorder="1" applyAlignment="1">
      <alignment/>
    </xf>
    <xf numFmtId="0" fontId="5" fillId="24" borderId="43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" fontId="2" fillId="24" borderId="34" xfId="0" applyNumberFormat="1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/>
    </xf>
    <xf numFmtId="0" fontId="2" fillId="25" borderId="43" xfId="0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0" fontId="2" fillId="25" borderId="23" xfId="0" applyFont="1" applyFill="1" applyBorder="1" applyAlignment="1">
      <alignment horizontal="left" vertical="center" wrapText="1"/>
    </xf>
    <xf numFmtId="0" fontId="2" fillId="25" borderId="23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27" borderId="22" xfId="0" applyFont="1" applyFill="1" applyBorder="1" applyAlignment="1">
      <alignment horizontal="center"/>
    </xf>
    <xf numFmtId="0" fontId="2" fillId="27" borderId="23" xfId="0" applyFont="1" applyFill="1" applyBorder="1" applyAlignment="1">
      <alignment horizontal="right"/>
    </xf>
    <xf numFmtId="0" fontId="2" fillId="27" borderId="28" xfId="0" applyFont="1" applyFill="1" applyBorder="1" applyAlignment="1">
      <alignment horizontal="left" vertical="center" wrapText="1"/>
    </xf>
    <xf numFmtId="0" fontId="2" fillId="27" borderId="23" xfId="0" applyFont="1" applyFill="1" applyBorder="1" applyAlignment="1">
      <alignment horizontal="left" vertical="center" wrapText="1"/>
    </xf>
    <xf numFmtId="0" fontId="2" fillId="27" borderId="23" xfId="0" applyFont="1" applyFill="1" applyBorder="1" applyAlignment="1">
      <alignment horizontal="center" vertical="center"/>
    </xf>
    <xf numFmtId="49" fontId="2" fillId="27" borderId="23" xfId="0" applyNumberFormat="1" applyFont="1" applyFill="1" applyBorder="1" applyAlignment="1">
      <alignment horizontal="center"/>
    </xf>
    <xf numFmtId="2" fontId="2" fillId="27" borderId="23" xfId="0" applyNumberFormat="1" applyFont="1" applyFill="1" applyBorder="1" applyAlignment="1">
      <alignment horizontal="right"/>
    </xf>
    <xf numFmtId="0" fontId="6" fillId="25" borderId="28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2" fillId="24" borderId="29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right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180" fontId="6" fillId="0" borderId="51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center" vertical="center"/>
    </xf>
    <xf numFmtId="2" fontId="2" fillId="24" borderId="0" xfId="0" applyNumberFormat="1" applyFont="1" applyFill="1" applyBorder="1" applyAlignment="1">
      <alignment/>
    </xf>
    <xf numFmtId="49" fontId="2" fillId="24" borderId="0" xfId="0" applyNumberFormat="1" applyFont="1" applyFill="1" applyAlignment="1">
      <alignment horizontal="left" vertical="center" wrapText="1"/>
    </xf>
    <xf numFmtId="2" fontId="2" fillId="24" borderId="0" xfId="0" applyNumberFormat="1" applyFont="1" applyFill="1" applyAlignment="1">
      <alignment horizontal="center"/>
    </xf>
    <xf numFmtId="180" fontId="2" fillId="24" borderId="0" xfId="0" applyNumberFormat="1" applyFont="1" applyFill="1" applyAlignment="1">
      <alignment horizontal="left" vertical="center" wrapText="1"/>
    </xf>
    <xf numFmtId="0" fontId="2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horizontal="left" vertical="center" wrapText="1"/>
    </xf>
    <xf numFmtId="49" fontId="11" fillId="24" borderId="0" xfId="0" applyNumberFormat="1" applyFont="1" applyFill="1" applyBorder="1" applyAlignment="1">
      <alignment horizontal="center" vertical="center"/>
    </xf>
    <xf numFmtId="0" fontId="8" fillId="27" borderId="23" xfId="0" applyFont="1" applyFill="1" applyBorder="1" applyAlignment="1">
      <alignment vertical="center" wrapText="1"/>
    </xf>
    <xf numFmtId="0" fontId="2" fillId="27" borderId="23" xfId="0" applyFont="1" applyFill="1" applyBorder="1" applyAlignment="1">
      <alignment wrapText="1"/>
    </xf>
    <xf numFmtId="0" fontId="2" fillId="27" borderId="23" xfId="0" applyFont="1" applyFill="1" applyBorder="1" applyAlignment="1">
      <alignment/>
    </xf>
    <xf numFmtId="1" fontId="2" fillId="27" borderId="23" xfId="0" applyNumberFormat="1" applyFont="1" applyFill="1" applyBorder="1" applyAlignment="1">
      <alignment horizontal="center"/>
    </xf>
    <xf numFmtId="2" fontId="2" fillId="27" borderId="34" xfId="0" applyNumberFormat="1" applyFont="1" applyFill="1" applyBorder="1" applyAlignment="1">
      <alignment/>
    </xf>
    <xf numFmtId="2" fontId="2" fillId="27" borderId="33" xfId="0" applyNumberFormat="1" applyFont="1" applyFill="1" applyBorder="1" applyAlignment="1">
      <alignment horizontal="center"/>
    </xf>
    <xf numFmtId="0" fontId="12" fillId="25" borderId="23" xfId="0" applyFont="1" applyFill="1" applyBorder="1" applyAlignment="1">
      <alignment vertical="center" wrapText="1"/>
    </xf>
    <xf numFmtId="0" fontId="6" fillId="25" borderId="23" xfId="0" applyFont="1" applyFill="1" applyBorder="1" applyAlignment="1">
      <alignment wrapText="1"/>
    </xf>
    <xf numFmtId="0" fontId="6" fillId="25" borderId="23" xfId="0" applyFont="1" applyFill="1" applyBorder="1" applyAlignment="1">
      <alignment/>
    </xf>
    <xf numFmtId="1" fontId="6" fillId="25" borderId="23" xfId="0" applyNumberFormat="1" applyFont="1" applyFill="1" applyBorder="1" applyAlignment="1">
      <alignment horizontal="center"/>
    </xf>
    <xf numFmtId="2" fontId="6" fillId="25" borderId="34" xfId="0" applyNumberFormat="1" applyFont="1" applyFill="1" applyBorder="1" applyAlignment="1">
      <alignment/>
    </xf>
    <xf numFmtId="49" fontId="2" fillId="24" borderId="23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/>
    </xf>
    <xf numFmtId="2" fontId="2" fillId="0" borderId="52" xfId="0" applyNumberFormat="1" applyFont="1" applyFill="1" applyBorder="1" applyAlignment="1">
      <alignment horizontal="center"/>
    </xf>
    <xf numFmtId="180" fontId="13" fillId="24" borderId="0" xfId="0" applyNumberFormat="1" applyFont="1" applyFill="1" applyAlignment="1">
      <alignment/>
    </xf>
    <xf numFmtId="2" fontId="2" fillId="24" borderId="46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2" fillId="27" borderId="35" xfId="0" applyFont="1" applyFill="1" applyBorder="1" applyAlignment="1">
      <alignment wrapText="1"/>
    </xf>
    <xf numFmtId="0" fontId="2" fillId="27" borderId="23" xfId="0" applyFont="1" applyFill="1" applyBorder="1" applyAlignment="1">
      <alignment horizontal="center"/>
    </xf>
    <xf numFmtId="2" fontId="2" fillId="27" borderId="23" xfId="0" applyNumberFormat="1" applyFont="1" applyFill="1" applyBorder="1" applyAlignment="1">
      <alignment/>
    </xf>
    <xf numFmtId="1" fontId="2" fillId="27" borderId="35" xfId="0" applyNumberFormat="1" applyFont="1" applyFill="1" applyBorder="1" applyAlignment="1">
      <alignment horizontal="center"/>
    </xf>
    <xf numFmtId="0" fontId="6" fillId="25" borderId="35" xfId="0" applyFont="1" applyFill="1" applyBorder="1" applyAlignment="1">
      <alignment wrapText="1"/>
    </xf>
    <xf numFmtId="2" fontId="6" fillId="25" borderId="23" xfId="0" applyNumberFormat="1" applyFont="1" applyFill="1" applyBorder="1" applyAlignment="1">
      <alignment/>
    </xf>
    <xf numFmtId="1" fontId="6" fillId="25" borderId="35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/>
    </xf>
    <xf numFmtId="180" fontId="2" fillId="24" borderId="0" xfId="0" applyNumberFormat="1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/>
    </xf>
    <xf numFmtId="1" fontId="2" fillId="27" borderId="34" xfId="0" applyNumberFormat="1" applyFont="1" applyFill="1" applyBorder="1" applyAlignment="1">
      <alignment horizontal="center"/>
    </xf>
    <xf numFmtId="0" fontId="2" fillId="27" borderId="43" xfId="0" applyFont="1" applyFill="1" applyBorder="1" applyAlignment="1">
      <alignment horizontal="center"/>
    </xf>
    <xf numFmtId="1" fontId="6" fillId="25" borderId="34" xfId="0" applyNumberFormat="1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5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center"/>
    </xf>
    <xf numFmtId="0" fontId="19" fillId="0" borderId="23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wrapText="1"/>
    </xf>
    <xf numFmtId="0" fontId="16" fillId="0" borderId="56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24" borderId="23" xfId="0" applyFont="1" applyFill="1" applyBorder="1" applyAlignment="1">
      <alignment horizontal="left"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KOV~1\AppData\Local\Temp\&#1084;&#1077;&#1076;&#1080;&#1082;%20%20&#1057;&#1054;&#1059;&#1058;%20&#1042;&#1085;&#1077;&#1089;&#1077;&#1085;&#1080;&#1077;%20&#1080;&#1079;&#1084;&#1077;&#1085;&#1077;&#1085;&#1080;&#1103;%20&#8470;%206%20&#1086;&#1090;%2025.07.19%20&#1074;%20%20%20&#1089;&#1086;&#1091;&#1090;%2005.06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Штатное расписание"/>
      <sheetName val="  Тарификационный список"/>
      <sheetName val="СРЦН"/>
    </sheetNames>
    <sheetDataSet>
      <sheetData sheetId="1">
        <row r="25">
          <cell r="AD25">
            <v>159084.19</v>
          </cell>
        </row>
        <row r="29">
          <cell r="AD29">
            <v>74914.5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Q37"/>
  <sheetViews>
    <sheetView view="pageBreakPreview" zoomScale="60" workbookViewId="0" topLeftCell="A1">
      <selection activeCell="F16" sqref="F16"/>
    </sheetView>
  </sheetViews>
  <sheetFormatPr defaultColWidth="9.125" defaultRowHeight="12.75"/>
  <cols>
    <col min="1" max="1" width="9.125" style="259" customWidth="1"/>
    <col min="2" max="2" width="57.625" style="259" customWidth="1"/>
    <col min="3" max="3" width="17.125" style="259" customWidth="1"/>
    <col min="4" max="16384" width="9.125" style="259" customWidth="1"/>
  </cols>
  <sheetData>
    <row r="1" spans="2:3" ht="15.75">
      <c r="B1" s="260" t="s">
        <v>0</v>
      </c>
      <c r="C1" s="260"/>
    </row>
    <row r="2" spans="2:17" ht="27.75" customHeight="1">
      <c r="B2" s="261" t="s">
        <v>1</v>
      </c>
      <c r="C2" s="262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5.75">
      <c r="B3" s="264" t="s">
        <v>2</v>
      </c>
      <c r="C3" s="264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4" spans="2:3" ht="56.25" customHeight="1">
      <c r="B4" s="266" t="s">
        <v>3</v>
      </c>
      <c r="C4" s="266"/>
    </row>
    <row r="5" spans="2:3" ht="15.75">
      <c r="B5" s="267"/>
      <c r="C5" s="267"/>
    </row>
    <row r="6" spans="2:3" ht="15.75">
      <c r="B6" s="268" t="s">
        <v>2</v>
      </c>
      <c r="C6" s="268"/>
    </row>
    <row r="7" spans="2:3" ht="29.25" customHeight="1">
      <c r="B7" s="269" t="s">
        <v>4</v>
      </c>
      <c r="C7" s="269"/>
    </row>
    <row r="8" spans="2:3" s="258" customFormat="1" ht="15.75">
      <c r="B8" s="270" t="s">
        <v>5</v>
      </c>
      <c r="C8" s="271">
        <v>27</v>
      </c>
    </row>
    <row r="9" spans="2:3" ht="31.5">
      <c r="B9" s="272" t="s">
        <v>6</v>
      </c>
      <c r="C9" s="273"/>
    </row>
    <row r="10" spans="2:3" ht="21" customHeight="1">
      <c r="B10" s="274" t="s">
        <v>7</v>
      </c>
      <c r="C10" s="273">
        <v>17</v>
      </c>
    </row>
    <row r="11" spans="2:3" ht="15.75">
      <c r="B11" s="275" t="s">
        <v>8</v>
      </c>
      <c r="C11" s="273">
        <v>35</v>
      </c>
    </row>
    <row r="12" spans="2:3" ht="31.5">
      <c r="B12" s="272" t="s">
        <v>9</v>
      </c>
      <c r="C12" s="273">
        <v>25</v>
      </c>
    </row>
    <row r="13" spans="2:3" ht="47.25">
      <c r="B13" s="276" t="s">
        <v>10</v>
      </c>
      <c r="C13" s="273">
        <v>1</v>
      </c>
    </row>
    <row r="14" spans="2:3" ht="15.75">
      <c r="B14" s="275" t="s">
        <v>11</v>
      </c>
      <c r="C14" s="273"/>
    </row>
    <row r="15" spans="2:3" ht="15.75">
      <c r="B15" s="275" t="s">
        <v>12</v>
      </c>
      <c r="C15" s="273">
        <v>3</v>
      </c>
    </row>
    <row r="16" spans="2:3" ht="31.5">
      <c r="B16" s="275" t="s">
        <v>13</v>
      </c>
      <c r="C16" s="273">
        <v>0</v>
      </c>
    </row>
    <row r="17" spans="2:3" ht="21" customHeight="1">
      <c r="B17" s="274" t="s">
        <v>14</v>
      </c>
      <c r="C17" s="273">
        <v>0</v>
      </c>
    </row>
    <row r="18" spans="2:3" ht="31.5">
      <c r="B18" s="276" t="s">
        <v>15</v>
      </c>
      <c r="C18" s="273">
        <v>1</v>
      </c>
    </row>
    <row r="19" spans="2:3" ht="31.5">
      <c r="B19" s="276" t="s">
        <v>16</v>
      </c>
      <c r="C19" s="273">
        <v>2</v>
      </c>
    </row>
    <row r="20" spans="2:3" ht="15.75">
      <c r="B20" s="277" t="s">
        <v>17</v>
      </c>
      <c r="C20" s="269">
        <v>827.8</v>
      </c>
    </row>
    <row r="21" spans="2:3" ht="31.5">
      <c r="B21" s="272" t="s">
        <v>18</v>
      </c>
      <c r="C21" s="269">
        <v>827.8</v>
      </c>
    </row>
    <row r="22" spans="2:3" ht="15.75">
      <c r="B22" s="272" t="s">
        <v>19</v>
      </c>
      <c r="C22" s="269">
        <v>1</v>
      </c>
    </row>
    <row r="23" spans="2:3" ht="15.75">
      <c r="B23" s="275" t="s">
        <v>20</v>
      </c>
      <c r="C23" s="269">
        <v>2263</v>
      </c>
    </row>
    <row r="24" spans="2:3" ht="31.5">
      <c r="B24" s="272" t="s">
        <v>21</v>
      </c>
      <c r="C24" s="269">
        <v>2263</v>
      </c>
    </row>
    <row r="25" spans="2:3" ht="15.75">
      <c r="B25" s="274" t="s">
        <v>22</v>
      </c>
      <c r="C25" s="269"/>
    </row>
    <row r="26" spans="2:3" ht="15.75">
      <c r="B26" s="274" t="s">
        <v>23</v>
      </c>
      <c r="C26" s="269">
        <v>0.5</v>
      </c>
    </row>
    <row r="27" spans="2:3" ht="15.75">
      <c r="B27" s="274" t="s">
        <v>24</v>
      </c>
      <c r="C27" s="269">
        <v>2</v>
      </c>
    </row>
    <row r="28" spans="2:3" ht="15.75">
      <c r="B28" s="274" t="s">
        <v>25</v>
      </c>
      <c r="C28" s="269">
        <v>0</v>
      </c>
    </row>
    <row r="29" spans="2:3" ht="15.75">
      <c r="B29" s="274" t="s">
        <v>26</v>
      </c>
      <c r="C29" s="269">
        <v>0</v>
      </c>
    </row>
    <row r="30" spans="2:3" ht="15.75">
      <c r="B30" s="274" t="s">
        <v>27</v>
      </c>
      <c r="C30" s="269">
        <v>1</v>
      </c>
    </row>
    <row r="31" spans="2:3" ht="15.75">
      <c r="B31" s="278" t="s">
        <v>28</v>
      </c>
      <c r="C31" s="269">
        <v>0</v>
      </c>
    </row>
    <row r="32" spans="2:3" ht="15.75">
      <c r="B32" s="278" t="s">
        <v>29</v>
      </c>
      <c r="C32" s="269" t="s">
        <v>30</v>
      </c>
    </row>
    <row r="33" spans="2:3" ht="15.75">
      <c r="B33" s="278" t="s">
        <v>31</v>
      </c>
      <c r="C33" s="269">
        <v>1</v>
      </c>
    </row>
    <row r="34" spans="2:3" ht="15.75">
      <c r="B34" s="278" t="s">
        <v>32</v>
      </c>
      <c r="C34" s="269">
        <v>0</v>
      </c>
    </row>
    <row r="35" spans="2:3" ht="15.75">
      <c r="B35" s="278" t="s">
        <v>33</v>
      </c>
      <c r="C35" s="269">
        <v>0</v>
      </c>
    </row>
    <row r="36" spans="2:3" ht="15.75">
      <c r="B36" s="278" t="s">
        <v>34</v>
      </c>
      <c r="C36" s="269">
        <v>1</v>
      </c>
    </row>
    <row r="37" spans="2:3" ht="15.75">
      <c r="B37" s="279" t="s">
        <v>35</v>
      </c>
      <c r="C37" s="269">
        <v>0</v>
      </c>
    </row>
  </sheetData>
  <sheetProtection/>
  <mergeCells count="6">
    <mergeCell ref="B1:C1"/>
    <mergeCell ref="B2:C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scale="8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17"/>
  <sheetViews>
    <sheetView tabSelected="1" view="pageBreakPreview" zoomScaleSheetLayoutView="100" workbookViewId="0" topLeftCell="A16">
      <selection activeCell="P84" sqref="P84"/>
    </sheetView>
  </sheetViews>
  <sheetFormatPr defaultColWidth="8.875" defaultRowHeight="12.75"/>
  <cols>
    <col min="1" max="1" width="6.125" style="14" customWidth="1"/>
    <col min="2" max="2" width="5.875" style="15" customWidth="1"/>
    <col min="3" max="3" width="17.875" style="16" customWidth="1"/>
    <col min="4" max="4" width="15.625" style="16" customWidth="1"/>
    <col min="5" max="5" width="7.25390625" style="15" customWidth="1"/>
    <col min="6" max="6" width="10.00390625" style="15" customWidth="1"/>
    <col min="7" max="7" width="16.125" style="15" customWidth="1"/>
    <col min="8" max="8" width="13.875" style="15" customWidth="1"/>
    <col min="9" max="9" width="14.25390625" style="15" customWidth="1"/>
    <col min="10" max="10" width="9.00390625" style="15" customWidth="1"/>
    <col min="11" max="11" width="10.125" style="15" customWidth="1"/>
    <col min="12" max="12" width="18.875" style="15" customWidth="1"/>
    <col min="13" max="13" width="7.25390625" style="14" customWidth="1"/>
    <col min="14" max="14" width="5.00390625" style="14" customWidth="1"/>
    <col min="15" max="15" width="11.125" style="14" customWidth="1"/>
    <col min="16" max="16" width="16.625" style="14" customWidth="1"/>
    <col min="17" max="17" width="5.875" style="15" customWidth="1"/>
    <col min="18" max="18" width="11.875" style="15" customWidth="1"/>
    <col min="19" max="19" width="8.75390625" style="15" customWidth="1"/>
    <col min="20" max="20" width="17.25390625" style="17" customWidth="1"/>
    <col min="21" max="21" width="7.25390625" style="14" customWidth="1"/>
    <col min="22" max="22" width="6.25390625" style="14" customWidth="1"/>
    <col min="23" max="23" width="5.125" style="18" customWidth="1"/>
    <col min="24" max="24" width="7.00390625" style="14" customWidth="1"/>
    <col min="25" max="25" width="8.375" style="14" customWidth="1"/>
    <col min="26" max="26" width="7.75390625" style="14" customWidth="1"/>
    <col min="27" max="27" width="9.625" style="14" customWidth="1"/>
    <col min="28" max="28" width="5.125" style="14" customWidth="1"/>
    <col min="29" max="29" width="5.25390625" style="14" customWidth="1"/>
    <col min="30" max="30" width="16.125" style="14" customWidth="1"/>
    <col min="31" max="31" width="3.875" style="14" customWidth="1"/>
    <col min="32" max="32" width="18.25390625" style="14" customWidth="1"/>
    <col min="33" max="16384" width="8.875" style="14" customWidth="1"/>
  </cols>
  <sheetData>
    <row r="1" spans="20:31" ht="18.75" customHeight="1">
      <c r="T1" s="122"/>
      <c r="X1" s="123" t="s">
        <v>36</v>
      </c>
      <c r="Y1" s="123"/>
      <c r="Z1" s="123"/>
      <c r="AA1" s="123"/>
      <c r="AB1" s="123"/>
      <c r="AC1" s="123"/>
      <c r="AD1" s="144"/>
      <c r="AE1" s="144"/>
    </row>
    <row r="2" spans="20:31" ht="12.75">
      <c r="T2" s="122"/>
      <c r="V2" s="17"/>
      <c r="X2" s="124" t="s">
        <v>37</v>
      </c>
      <c r="Y2" s="124"/>
      <c r="Z2" s="124"/>
      <c r="AA2" s="124"/>
      <c r="AB2" s="124"/>
      <c r="AC2" s="124"/>
      <c r="AD2" s="124"/>
      <c r="AE2" s="124"/>
    </row>
    <row r="3" spans="2:23" s="1" customFormat="1" ht="20.25" customHeight="1">
      <c r="B3" s="19"/>
      <c r="C3" s="20" t="s">
        <v>38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s="2" customFormat="1" ht="27.75" customHeight="1">
      <c r="A4" s="21" t="e">
        <f>#REF!</f>
        <v>#REF!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2:23" s="1" customFormat="1" ht="11.25" customHeight="1">
      <c r="B5" s="15"/>
      <c r="C5" s="6" t="s">
        <v>39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:23" s="1" customFormat="1" ht="11.25" customHeight="1">
      <c r="B6" s="15"/>
      <c r="C6" s="22"/>
      <c r="D6" s="22"/>
      <c r="E6" s="23"/>
      <c r="F6" s="6"/>
      <c r="G6" s="6"/>
      <c r="H6" s="6"/>
      <c r="I6" s="6"/>
      <c r="J6" s="6" t="s">
        <v>40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23" s="1" customFormat="1" ht="20.25" customHeight="1">
      <c r="B7" s="15"/>
      <c r="C7" s="24" t="s">
        <v>41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4"/>
      <c r="W7" s="18"/>
    </row>
    <row r="8" spans="1:42" s="1" customFormat="1" ht="124.5" customHeight="1">
      <c r="A8" s="25" t="s">
        <v>42</v>
      </c>
      <c r="B8" s="26" t="s">
        <v>43</v>
      </c>
      <c r="C8" s="27" t="s">
        <v>44</v>
      </c>
      <c r="D8" s="27" t="s">
        <v>45</v>
      </c>
      <c r="E8" s="28" t="s">
        <v>46</v>
      </c>
      <c r="F8" s="29" t="s">
        <v>47</v>
      </c>
      <c r="G8" s="30"/>
      <c r="H8" s="31"/>
      <c r="I8" s="26" t="s">
        <v>48</v>
      </c>
      <c r="J8" s="29" t="s">
        <v>49</v>
      </c>
      <c r="K8" s="31"/>
      <c r="L8" s="26" t="s">
        <v>50</v>
      </c>
      <c r="M8" s="29" t="s">
        <v>51</v>
      </c>
      <c r="N8" s="30"/>
      <c r="O8" s="30"/>
      <c r="P8" s="86" t="s">
        <v>52</v>
      </c>
      <c r="Q8" s="31" t="s">
        <v>53</v>
      </c>
      <c r="R8" s="26"/>
      <c r="S8" s="26"/>
      <c r="T8" s="26"/>
      <c r="U8" s="26" t="s">
        <v>54</v>
      </c>
      <c r="V8" s="26"/>
      <c r="W8" s="26"/>
      <c r="X8" s="26" t="s">
        <v>55</v>
      </c>
      <c r="Y8" s="26"/>
      <c r="Z8" s="26"/>
      <c r="AA8" s="26"/>
      <c r="AB8" s="26"/>
      <c r="AC8" s="29"/>
      <c r="AD8" s="145" t="s">
        <v>56</v>
      </c>
      <c r="AE8" s="146" t="s">
        <v>57</v>
      </c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</row>
    <row r="9" spans="1:31" s="1" customFormat="1" ht="21.75" customHeight="1">
      <c r="A9" s="32"/>
      <c r="B9" s="33" t="s">
        <v>58</v>
      </c>
      <c r="C9" s="34"/>
      <c r="D9" s="34"/>
      <c r="E9" s="33"/>
      <c r="F9" s="35" t="s">
        <v>59</v>
      </c>
      <c r="G9" s="35" t="s">
        <v>60</v>
      </c>
      <c r="H9" s="36" t="s">
        <v>61</v>
      </c>
      <c r="I9" s="87" t="s">
        <v>62</v>
      </c>
      <c r="J9" s="36" t="s">
        <v>63</v>
      </c>
      <c r="K9" s="87" t="s">
        <v>64</v>
      </c>
      <c r="L9" s="36" t="s">
        <v>65</v>
      </c>
      <c r="M9" s="33" t="s">
        <v>66</v>
      </c>
      <c r="N9" s="88" t="s">
        <v>67</v>
      </c>
      <c r="O9" s="89" t="s">
        <v>68</v>
      </c>
      <c r="P9" s="90"/>
      <c r="Q9" s="125" t="s">
        <v>69</v>
      </c>
      <c r="R9" s="40" t="s">
        <v>70</v>
      </c>
      <c r="S9" s="126" t="s">
        <v>71</v>
      </c>
      <c r="T9" s="126"/>
      <c r="U9" s="40" t="s">
        <v>72</v>
      </c>
      <c r="V9" s="40" t="s">
        <v>73</v>
      </c>
      <c r="W9" s="126" t="s">
        <v>74</v>
      </c>
      <c r="X9" s="40" t="s">
        <v>75</v>
      </c>
      <c r="Y9" s="40" t="s">
        <v>76</v>
      </c>
      <c r="Z9" s="126" t="s">
        <v>77</v>
      </c>
      <c r="AA9" s="126"/>
      <c r="AB9" s="126" t="s">
        <v>78</v>
      </c>
      <c r="AC9" s="148" t="s">
        <v>79</v>
      </c>
      <c r="AD9" s="149"/>
      <c r="AE9" s="150"/>
    </row>
    <row r="10" spans="1:31" s="1" customFormat="1" ht="90" customHeight="1">
      <c r="A10" s="32"/>
      <c r="B10" s="33"/>
      <c r="C10" s="34"/>
      <c r="D10" s="34"/>
      <c r="E10" s="33"/>
      <c r="F10" s="37"/>
      <c r="G10" s="37"/>
      <c r="H10" s="33"/>
      <c r="I10" s="87"/>
      <c r="J10" s="33"/>
      <c r="K10" s="87"/>
      <c r="L10" s="33"/>
      <c r="M10" s="33"/>
      <c r="N10" s="88"/>
      <c r="O10" s="88"/>
      <c r="P10" s="90"/>
      <c r="Q10" s="125"/>
      <c r="R10" s="40"/>
      <c r="S10" s="126"/>
      <c r="T10" s="126"/>
      <c r="U10" s="40"/>
      <c r="V10" s="40"/>
      <c r="W10" s="126"/>
      <c r="X10" s="40"/>
      <c r="Y10" s="40"/>
      <c r="Z10" s="126"/>
      <c r="AA10" s="126"/>
      <c r="AB10" s="126"/>
      <c r="AC10" s="148"/>
      <c r="AD10" s="149"/>
      <c r="AE10" s="150"/>
    </row>
    <row r="11" spans="1:31" s="1" customFormat="1" ht="36" customHeight="1">
      <c r="A11" s="38"/>
      <c r="B11" s="33"/>
      <c r="C11" s="34"/>
      <c r="D11" s="34"/>
      <c r="E11" s="33"/>
      <c r="F11" s="37"/>
      <c r="G11" s="37"/>
      <c r="H11" s="33"/>
      <c r="I11" s="87"/>
      <c r="J11" s="33"/>
      <c r="K11" s="87"/>
      <c r="L11" s="33"/>
      <c r="M11" s="33"/>
      <c r="N11" s="88"/>
      <c r="O11" s="88"/>
      <c r="P11" s="90"/>
      <c r="Q11" s="125"/>
      <c r="R11" s="40"/>
      <c r="S11" s="126"/>
      <c r="T11" s="126"/>
      <c r="U11" s="40"/>
      <c r="V11" s="40"/>
      <c r="W11" s="126"/>
      <c r="X11" s="40"/>
      <c r="Y11" s="40"/>
      <c r="Z11" s="126"/>
      <c r="AA11" s="126"/>
      <c r="AB11" s="126"/>
      <c r="AC11" s="148"/>
      <c r="AD11" s="151"/>
      <c r="AE11" s="152"/>
    </row>
    <row r="12" spans="1:31" s="3" customFormat="1" ht="11.25">
      <c r="A12" s="39"/>
      <c r="B12" s="40"/>
      <c r="C12" s="41"/>
      <c r="D12" s="41"/>
      <c r="E12" s="42"/>
      <c r="F12" s="43"/>
      <c r="G12" s="43" t="s">
        <v>80</v>
      </c>
      <c r="H12" s="43" t="s">
        <v>80</v>
      </c>
      <c r="I12" s="40"/>
      <c r="J12" s="40"/>
      <c r="K12" s="40"/>
      <c r="L12" s="40"/>
      <c r="M12" s="40"/>
      <c r="N12" s="91" t="s">
        <v>81</v>
      </c>
      <c r="O12" s="92" t="s">
        <v>80</v>
      </c>
      <c r="P12" s="93" t="s">
        <v>80</v>
      </c>
      <c r="Q12" s="125"/>
      <c r="R12" s="40"/>
      <c r="S12" s="91" t="s">
        <v>81</v>
      </c>
      <c r="T12" s="43" t="s">
        <v>80</v>
      </c>
      <c r="U12" s="40"/>
      <c r="V12" s="40"/>
      <c r="W12" s="127" t="s">
        <v>81</v>
      </c>
      <c r="X12" s="128" t="s">
        <v>80</v>
      </c>
      <c r="Y12" s="128" t="s">
        <v>80</v>
      </c>
      <c r="Z12" s="128" t="s">
        <v>81</v>
      </c>
      <c r="AA12" s="128" t="s">
        <v>80</v>
      </c>
      <c r="AB12" s="128" t="s">
        <v>80</v>
      </c>
      <c r="AC12" s="153" t="s">
        <v>80</v>
      </c>
      <c r="AD12" s="154" t="s">
        <v>80</v>
      </c>
      <c r="AE12" s="155"/>
    </row>
    <row r="13" spans="1:34" s="4" customFormat="1" ht="12.75">
      <c r="A13" s="44">
        <v>1</v>
      </c>
      <c r="B13" s="45">
        <v>2</v>
      </c>
      <c r="C13" s="46">
        <v>3</v>
      </c>
      <c r="D13" s="46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94">
        <v>15</v>
      </c>
      <c r="P13" s="95">
        <v>16</v>
      </c>
      <c r="Q13" s="129">
        <v>17</v>
      </c>
      <c r="R13" s="45">
        <v>18</v>
      </c>
      <c r="S13" s="45">
        <v>19</v>
      </c>
      <c r="T13" s="45">
        <v>20</v>
      </c>
      <c r="U13" s="45">
        <v>21</v>
      </c>
      <c r="V13" s="45">
        <v>22</v>
      </c>
      <c r="W13" s="45">
        <v>23</v>
      </c>
      <c r="X13" s="45">
        <v>24</v>
      </c>
      <c r="Y13" s="45">
        <v>25</v>
      </c>
      <c r="Z13" s="45">
        <v>26</v>
      </c>
      <c r="AA13" s="45">
        <v>27</v>
      </c>
      <c r="AB13" s="45">
        <v>28</v>
      </c>
      <c r="AC13" s="94">
        <v>29</v>
      </c>
      <c r="AD13" s="95">
        <v>30</v>
      </c>
      <c r="AE13" s="156">
        <v>31</v>
      </c>
      <c r="AH13" s="6"/>
    </row>
    <row r="14" spans="1:42" s="5" customFormat="1" ht="115.5" customHeight="1">
      <c r="A14" s="47">
        <v>1</v>
      </c>
      <c r="B14" s="48" t="e">
        <f>#REF!</f>
        <v>#REF!</v>
      </c>
      <c r="C14" s="49" t="s">
        <v>82</v>
      </c>
      <c r="D14" s="50" t="s">
        <v>83</v>
      </c>
      <c r="E14" s="51">
        <v>1</v>
      </c>
      <c r="F14" s="52"/>
      <c r="G14" s="53"/>
      <c r="H14" s="53"/>
      <c r="I14" s="96" t="s">
        <v>84</v>
      </c>
      <c r="J14" s="97" t="s">
        <v>85</v>
      </c>
      <c r="K14" s="98"/>
      <c r="L14" s="98"/>
      <c r="M14" s="98"/>
      <c r="N14" s="99"/>
      <c r="O14" s="100"/>
      <c r="P14" s="101"/>
      <c r="Q14" s="130" t="s">
        <v>86</v>
      </c>
      <c r="R14" s="98"/>
      <c r="S14" s="131">
        <v>30</v>
      </c>
      <c r="T14" s="132">
        <f aca="true" t="shared" si="0" ref="T14:T22">P14*S14%</f>
        <v>0</v>
      </c>
      <c r="U14" s="98"/>
      <c r="V14" s="98"/>
      <c r="W14" s="131"/>
      <c r="X14" s="133"/>
      <c r="Y14" s="132"/>
      <c r="Z14" s="99"/>
      <c r="AA14" s="132"/>
      <c r="AB14" s="99"/>
      <c r="AC14" s="157"/>
      <c r="AD14" s="101">
        <f aca="true" t="shared" si="1" ref="AD14:AD22">T14+X14+Y14+AA14</f>
        <v>0</v>
      </c>
      <c r="AE14" s="158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5" customFormat="1" ht="81" customHeight="1">
      <c r="A15" s="54" t="s">
        <v>87</v>
      </c>
      <c r="B15" s="55" t="s">
        <v>87</v>
      </c>
      <c r="C15" s="56" t="s">
        <v>88</v>
      </c>
      <c r="D15" s="50" t="s">
        <v>89</v>
      </c>
      <c r="E15" s="51">
        <v>1</v>
      </c>
      <c r="F15" s="52"/>
      <c r="G15" s="53"/>
      <c r="H15" s="53"/>
      <c r="I15" s="96" t="s">
        <v>90</v>
      </c>
      <c r="J15" s="97" t="s">
        <v>91</v>
      </c>
      <c r="K15" s="98"/>
      <c r="L15" s="98"/>
      <c r="M15" s="98"/>
      <c r="N15" s="99"/>
      <c r="O15" s="100"/>
      <c r="P15" s="101"/>
      <c r="Q15" s="130" t="s">
        <v>92</v>
      </c>
      <c r="R15" s="98"/>
      <c r="S15" s="131">
        <v>30</v>
      </c>
      <c r="T15" s="132">
        <f t="shared" si="0"/>
        <v>0</v>
      </c>
      <c r="U15" s="98"/>
      <c r="V15" s="98"/>
      <c r="W15" s="131"/>
      <c r="X15" s="133"/>
      <c r="Y15" s="132"/>
      <c r="Z15" s="99"/>
      <c r="AA15" s="132"/>
      <c r="AB15" s="99"/>
      <c r="AC15" s="157"/>
      <c r="AD15" s="101">
        <f t="shared" si="1"/>
        <v>0</v>
      </c>
      <c r="AE15" s="158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5" customFormat="1" ht="99.75" customHeight="1">
      <c r="A16" s="47">
        <v>3</v>
      </c>
      <c r="B16" s="48">
        <v>3</v>
      </c>
      <c r="C16" s="49" t="s">
        <v>93</v>
      </c>
      <c r="D16" s="50" t="s">
        <v>94</v>
      </c>
      <c r="E16" s="51">
        <v>1</v>
      </c>
      <c r="F16" s="52"/>
      <c r="G16" s="53"/>
      <c r="H16" s="53"/>
      <c r="I16" s="96" t="s">
        <v>95</v>
      </c>
      <c r="J16" s="97" t="s">
        <v>96</v>
      </c>
      <c r="K16" s="98"/>
      <c r="L16" s="98"/>
      <c r="M16" s="98"/>
      <c r="N16" s="99"/>
      <c r="O16" s="100"/>
      <c r="P16" s="101"/>
      <c r="Q16" s="130" t="s">
        <v>97</v>
      </c>
      <c r="R16" s="98"/>
      <c r="S16" s="131">
        <v>30</v>
      </c>
      <c r="T16" s="132">
        <f t="shared" si="0"/>
        <v>0</v>
      </c>
      <c r="U16" s="98"/>
      <c r="V16" s="98"/>
      <c r="W16" s="131"/>
      <c r="X16" s="133"/>
      <c r="Y16" s="132"/>
      <c r="Z16" s="99"/>
      <c r="AA16" s="132"/>
      <c r="AB16" s="99"/>
      <c r="AC16" s="157"/>
      <c r="AD16" s="101">
        <f t="shared" si="1"/>
        <v>0</v>
      </c>
      <c r="AE16" s="158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31" s="6" customFormat="1" ht="126" customHeight="1">
      <c r="A17" s="57">
        <v>4</v>
      </c>
      <c r="B17" s="58">
        <v>4</v>
      </c>
      <c r="C17" s="59" t="s">
        <v>98</v>
      </c>
      <c r="D17" s="60" t="s">
        <v>99</v>
      </c>
      <c r="E17" s="61">
        <v>1</v>
      </c>
      <c r="F17" s="62"/>
      <c r="G17" s="63"/>
      <c r="H17" s="63"/>
      <c r="I17" s="102" t="s">
        <v>100</v>
      </c>
      <c r="J17" s="103" t="s">
        <v>101</v>
      </c>
      <c r="K17" s="104"/>
      <c r="L17" s="104"/>
      <c r="M17" s="104"/>
      <c r="N17" s="105"/>
      <c r="O17" s="106"/>
      <c r="P17" s="107"/>
      <c r="Q17" s="134" t="s">
        <v>102</v>
      </c>
      <c r="R17" s="104"/>
      <c r="S17" s="135"/>
      <c r="T17" s="136">
        <f t="shared" si="0"/>
        <v>0</v>
      </c>
      <c r="U17" s="104"/>
      <c r="V17" s="104"/>
      <c r="W17" s="135"/>
      <c r="X17" s="137"/>
      <c r="Y17" s="136"/>
      <c r="Z17" s="105"/>
      <c r="AA17" s="136"/>
      <c r="AB17" s="105"/>
      <c r="AC17" s="159"/>
      <c r="AD17" s="107">
        <f t="shared" si="1"/>
        <v>0</v>
      </c>
      <c r="AE17" s="160"/>
    </row>
    <row r="18" spans="1:31" s="6" customFormat="1" ht="72" customHeight="1">
      <c r="A18" s="57">
        <v>5</v>
      </c>
      <c r="B18" s="58">
        <v>5</v>
      </c>
      <c r="C18" s="59" t="s">
        <v>103</v>
      </c>
      <c r="D18" s="60" t="s">
        <v>104</v>
      </c>
      <c r="E18" s="61">
        <v>1</v>
      </c>
      <c r="F18" s="62"/>
      <c r="G18" s="63"/>
      <c r="H18" s="63"/>
      <c r="I18" s="108" t="s">
        <v>105</v>
      </c>
      <c r="J18" s="109" t="s">
        <v>106</v>
      </c>
      <c r="K18" s="104"/>
      <c r="L18" s="104"/>
      <c r="M18" s="104"/>
      <c r="N18" s="105"/>
      <c r="O18" s="106"/>
      <c r="P18" s="107"/>
      <c r="Q18" s="134" t="s">
        <v>107</v>
      </c>
      <c r="R18" s="104"/>
      <c r="S18" s="135">
        <v>0</v>
      </c>
      <c r="T18" s="136">
        <f t="shared" si="0"/>
        <v>0</v>
      </c>
      <c r="U18" s="104"/>
      <c r="V18" s="104"/>
      <c r="W18" s="135"/>
      <c r="X18" s="137"/>
      <c r="Y18" s="136"/>
      <c r="Z18" s="105"/>
      <c r="AA18" s="136"/>
      <c r="AB18" s="105"/>
      <c r="AC18" s="159"/>
      <c r="AD18" s="107">
        <f t="shared" si="1"/>
        <v>0</v>
      </c>
      <c r="AE18" s="160"/>
    </row>
    <row r="19" spans="1:31" s="6" customFormat="1" ht="136.5" customHeight="1">
      <c r="A19" s="57">
        <v>6</v>
      </c>
      <c r="B19" s="58">
        <v>6</v>
      </c>
      <c r="C19" s="59" t="s">
        <v>108</v>
      </c>
      <c r="D19" s="60" t="s">
        <v>109</v>
      </c>
      <c r="E19" s="61">
        <v>1</v>
      </c>
      <c r="F19" s="62"/>
      <c r="G19" s="63"/>
      <c r="H19" s="63"/>
      <c r="I19" s="110" t="s">
        <v>110</v>
      </c>
      <c r="J19" s="109" t="s">
        <v>111</v>
      </c>
      <c r="K19" s="104"/>
      <c r="L19" s="104"/>
      <c r="M19" s="104"/>
      <c r="N19" s="105"/>
      <c r="O19" s="106"/>
      <c r="P19" s="107"/>
      <c r="Q19" s="134" t="s">
        <v>112</v>
      </c>
      <c r="R19" s="104"/>
      <c r="S19" s="135">
        <v>0</v>
      </c>
      <c r="T19" s="136">
        <f t="shared" si="0"/>
        <v>0</v>
      </c>
      <c r="U19" s="104"/>
      <c r="V19" s="104"/>
      <c r="W19" s="135"/>
      <c r="X19" s="137"/>
      <c r="Y19" s="136"/>
      <c r="Z19" s="105"/>
      <c r="AA19" s="136"/>
      <c r="AB19" s="105"/>
      <c r="AC19" s="159"/>
      <c r="AD19" s="107">
        <f t="shared" si="1"/>
        <v>0</v>
      </c>
      <c r="AE19" s="160"/>
    </row>
    <row r="20" spans="1:31" s="6" customFormat="1" ht="84.75" customHeight="1">
      <c r="A20" s="57">
        <v>7</v>
      </c>
      <c r="B20" s="58">
        <v>7</v>
      </c>
      <c r="C20" s="59" t="s">
        <v>113</v>
      </c>
      <c r="D20" s="60" t="s">
        <v>104</v>
      </c>
      <c r="E20" s="61">
        <v>1</v>
      </c>
      <c r="F20" s="62"/>
      <c r="G20" s="63"/>
      <c r="H20" s="63"/>
      <c r="I20" s="108" t="s">
        <v>114</v>
      </c>
      <c r="J20" s="109" t="s">
        <v>115</v>
      </c>
      <c r="K20" s="104"/>
      <c r="L20" s="104"/>
      <c r="M20" s="104"/>
      <c r="N20" s="105"/>
      <c r="O20" s="106"/>
      <c r="P20" s="107"/>
      <c r="Q20" s="134" t="s">
        <v>116</v>
      </c>
      <c r="R20" s="104"/>
      <c r="S20" s="135">
        <v>30</v>
      </c>
      <c r="T20" s="136">
        <f t="shared" si="0"/>
        <v>0</v>
      </c>
      <c r="U20" s="104"/>
      <c r="V20" s="104"/>
      <c r="W20" s="135"/>
      <c r="X20" s="137"/>
      <c r="Y20" s="136"/>
      <c r="Z20" s="105"/>
      <c r="AA20" s="136"/>
      <c r="AB20" s="105"/>
      <c r="AC20" s="159"/>
      <c r="AD20" s="107">
        <f t="shared" si="1"/>
        <v>0</v>
      </c>
      <c r="AE20" s="160"/>
    </row>
    <row r="21" spans="1:31" s="6" customFormat="1" ht="123.75" customHeight="1">
      <c r="A21" s="57">
        <v>8</v>
      </c>
      <c r="B21" s="58">
        <v>8</v>
      </c>
      <c r="C21" s="59" t="s">
        <v>117</v>
      </c>
      <c r="D21" s="60" t="s">
        <v>118</v>
      </c>
      <c r="E21" s="61">
        <v>1</v>
      </c>
      <c r="F21" s="62"/>
      <c r="G21" s="63"/>
      <c r="H21" s="63"/>
      <c r="I21" s="111" t="s">
        <v>119</v>
      </c>
      <c r="J21" s="109" t="s">
        <v>120</v>
      </c>
      <c r="K21" s="104"/>
      <c r="L21" s="104"/>
      <c r="M21" s="104"/>
      <c r="N21" s="105"/>
      <c r="O21" s="106"/>
      <c r="P21" s="107"/>
      <c r="Q21" s="134" t="s">
        <v>121</v>
      </c>
      <c r="R21" s="104"/>
      <c r="S21" s="135">
        <v>0</v>
      </c>
      <c r="T21" s="136"/>
      <c r="U21" s="104"/>
      <c r="V21" s="104"/>
      <c r="W21" s="135"/>
      <c r="X21" s="137"/>
      <c r="Y21" s="136"/>
      <c r="Z21" s="105"/>
      <c r="AA21" s="136"/>
      <c r="AB21" s="105"/>
      <c r="AC21" s="159"/>
      <c r="AD21" s="107">
        <f t="shared" si="1"/>
        <v>0</v>
      </c>
      <c r="AE21" s="160"/>
    </row>
    <row r="22" spans="1:31" s="6" customFormat="1" ht="90.75" customHeight="1">
      <c r="A22" s="57">
        <v>9</v>
      </c>
      <c r="B22" s="58">
        <v>9</v>
      </c>
      <c r="C22" s="59" t="s">
        <v>122</v>
      </c>
      <c r="D22" s="60" t="s">
        <v>123</v>
      </c>
      <c r="E22" s="61">
        <v>0.5</v>
      </c>
      <c r="F22" s="62"/>
      <c r="G22" s="63"/>
      <c r="H22" s="63"/>
      <c r="I22" s="102" t="s">
        <v>124</v>
      </c>
      <c r="J22" s="103" t="s">
        <v>125</v>
      </c>
      <c r="K22" s="104"/>
      <c r="L22" s="104"/>
      <c r="M22" s="104"/>
      <c r="N22" s="105"/>
      <c r="O22" s="106"/>
      <c r="P22" s="107">
        <f>G22+H22+O22</f>
        <v>0</v>
      </c>
      <c r="Q22" s="138" t="s">
        <v>126</v>
      </c>
      <c r="R22" s="104"/>
      <c r="S22" s="135"/>
      <c r="T22" s="136">
        <f t="shared" si="0"/>
        <v>0</v>
      </c>
      <c r="U22" s="104"/>
      <c r="V22" s="104"/>
      <c r="W22" s="135"/>
      <c r="X22" s="137"/>
      <c r="Y22" s="136"/>
      <c r="Z22" s="105"/>
      <c r="AA22" s="136"/>
      <c r="AB22" s="105"/>
      <c r="AC22" s="159"/>
      <c r="AD22" s="107">
        <f t="shared" si="1"/>
        <v>0</v>
      </c>
      <c r="AE22" s="160"/>
    </row>
    <row r="23" spans="1:31" s="6" customFormat="1" ht="90.75" customHeight="1">
      <c r="A23" s="57">
        <v>9</v>
      </c>
      <c r="B23" s="58">
        <v>9</v>
      </c>
      <c r="C23" s="59" t="s">
        <v>127</v>
      </c>
      <c r="D23" s="60" t="s">
        <v>123</v>
      </c>
      <c r="E23" s="61">
        <v>0.5</v>
      </c>
      <c r="F23" s="62"/>
      <c r="G23" s="63"/>
      <c r="H23" s="63"/>
      <c r="I23" s="112"/>
      <c r="J23" s="109"/>
      <c r="K23" s="104"/>
      <c r="L23" s="104"/>
      <c r="M23" s="104"/>
      <c r="N23" s="105"/>
      <c r="O23" s="106"/>
      <c r="P23" s="107"/>
      <c r="Q23" s="134"/>
      <c r="R23" s="104"/>
      <c r="S23" s="135"/>
      <c r="T23" s="136"/>
      <c r="U23" s="104"/>
      <c r="V23" s="104"/>
      <c r="W23" s="135"/>
      <c r="X23" s="137"/>
      <c r="Y23" s="136"/>
      <c r="Z23" s="105"/>
      <c r="AA23" s="136"/>
      <c r="AB23" s="105"/>
      <c r="AC23" s="159"/>
      <c r="AD23" s="107"/>
      <c r="AE23" s="160"/>
    </row>
    <row r="24" spans="1:31" s="7" customFormat="1" ht="75.75" customHeight="1">
      <c r="A24" s="47">
        <v>10</v>
      </c>
      <c r="B24" s="48">
        <v>10</v>
      </c>
      <c r="C24" s="49" t="s">
        <v>128</v>
      </c>
      <c r="D24" s="50" t="s">
        <v>129</v>
      </c>
      <c r="E24" s="51">
        <v>1</v>
      </c>
      <c r="F24" s="52"/>
      <c r="G24" s="53"/>
      <c r="H24" s="53"/>
      <c r="I24" s="96" t="s">
        <v>130</v>
      </c>
      <c r="J24" s="97" t="s">
        <v>131</v>
      </c>
      <c r="K24" s="98"/>
      <c r="L24" s="98"/>
      <c r="M24" s="98"/>
      <c r="N24" s="99"/>
      <c r="O24" s="100"/>
      <c r="P24" s="101"/>
      <c r="Q24" s="130" t="s">
        <v>132</v>
      </c>
      <c r="R24" s="98"/>
      <c r="S24" s="131">
        <v>30</v>
      </c>
      <c r="T24" s="132">
        <f aca="true" t="shared" si="2" ref="T24:T44">P24*S24%</f>
        <v>0</v>
      </c>
      <c r="U24" s="98"/>
      <c r="V24" s="98"/>
      <c r="W24" s="131"/>
      <c r="X24" s="133"/>
      <c r="Y24" s="132"/>
      <c r="Z24" s="99"/>
      <c r="AA24" s="132"/>
      <c r="AB24" s="99"/>
      <c r="AC24" s="157"/>
      <c r="AD24" s="101">
        <f aca="true" t="shared" si="3" ref="AD24:AD44">T24+X24+Y24+AA24</f>
        <v>0</v>
      </c>
      <c r="AE24" s="158"/>
    </row>
    <row r="25" spans="1:42" s="8" customFormat="1" ht="57" customHeight="1">
      <c r="A25" s="47">
        <v>11</v>
      </c>
      <c r="B25" s="48">
        <v>11</v>
      </c>
      <c r="C25" s="49" t="s">
        <v>133</v>
      </c>
      <c r="D25" s="50" t="s">
        <v>134</v>
      </c>
      <c r="E25" s="51">
        <v>1</v>
      </c>
      <c r="F25" s="52"/>
      <c r="G25" s="53"/>
      <c r="H25" s="53"/>
      <c r="I25" s="96" t="s">
        <v>135</v>
      </c>
      <c r="J25" s="97" t="s">
        <v>136</v>
      </c>
      <c r="K25" s="98"/>
      <c r="L25" s="98"/>
      <c r="M25" s="98"/>
      <c r="N25" s="99"/>
      <c r="O25" s="100"/>
      <c r="P25" s="101"/>
      <c r="Q25" s="130" t="s">
        <v>137</v>
      </c>
      <c r="R25" s="98"/>
      <c r="S25" s="131"/>
      <c r="T25" s="132">
        <f t="shared" si="2"/>
        <v>0</v>
      </c>
      <c r="U25" s="98"/>
      <c r="V25" s="98"/>
      <c r="W25" s="131"/>
      <c r="X25" s="133"/>
      <c r="Y25" s="132"/>
      <c r="Z25" s="99"/>
      <c r="AA25" s="132"/>
      <c r="AB25" s="99"/>
      <c r="AC25" s="157"/>
      <c r="AD25" s="101">
        <f t="shared" si="3"/>
        <v>0</v>
      </c>
      <c r="AE25" s="158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9" customFormat="1" ht="117.75" customHeight="1">
      <c r="A26" s="47">
        <v>12</v>
      </c>
      <c r="B26" s="48">
        <v>12</v>
      </c>
      <c r="C26" s="49" t="s">
        <v>138</v>
      </c>
      <c r="D26" s="50" t="s">
        <v>134</v>
      </c>
      <c r="E26" s="51">
        <v>1</v>
      </c>
      <c r="F26" s="52"/>
      <c r="G26" s="53"/>
      <c r="H26" s="53"/>
      <c r="I26" s="96" t="s">
        <v>139</v>
      </c>
      <c r="J26" s="97" t="s">
        <v>140</v>
      </c>
      <c r="K26" s="98"/>
      <c r="L26" s="98"/>
      <c r="M26" s="98"/>
      <c r="N26" s="99"/>
      <c r="O26" s="100"/>
      <c r="P26" s="101"/>
      <c r="Q26" s="130" t="s">
        <v>141</v>
      </c>
      <c r="R26" s="98"/>
      <c r="S26" s="131">
        <v>20</v>
      </c>
      <c r="T26" s="132">
        <f t="shared" si="2"/>
        <v>0</v>
      </c>
      <c r="U26" s="98"/>
      <c r="V26" s="98"/>
      <c r="W26" s="131"/>
      <c r="X26" s="133"/>
      <c r="Y26" s="132"/>
      <c r="Z26" s="99"/>
      <c r="AA26" s="132"/>
      <c r="AB26" s="99"/>
      <c r="AC26" s="157"/>
      <c r="AD26" s="101">
        <f t="shared" si="3"/>
        <v>0</v>
      </c>
      <c r="AE26" s="158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9" customFormat="1" ht="114.75" customHeight="1">
      <c r="A27" s="47">
        <v>13</v>
      </c>
      <c r="B27" s="48">
        <v>13</v>
      </c>
      <c r="C27" s="49" t="s">
        <v>142</v>
      </c>
      <c r="D27" s="50" t="s">
        <v>134</v>
      </c>
      <c r="E27" s="51">
        <v>1</v>
      </c>
      <c r="F27" s="52"/>
      <c r="G27" s="53"/>
      <c r="H27" s="53"/>
      <c r="I27" s="96" t="s">
        <v>143</v>
      </c>
      <c r="J27" s="97" t="s">
        <v>144</v>
      </c>
      <c r="K27" s="98"/>
      <c r="L27" s="98"/>
      <c r="M27" s="98"/>
      <c r="N27" s="99"/>
      <c r="O27" s="100"/>
      <c r="P27" s="101"/>
      <c r="Q27" s="130" t="s">
        <v>145</v>
      </c>
      <c r="R27" s="98"/>
      <c r="S27" s="131">
        <v>20</v>
      </c>
      <c r="T27" s="132">
        <f t="shared" si="2"/>
        <v>0</v>
      </c>
      <c r="U27" s="98"/>
      <c r="V27" s="98"/>
      <c r="W27" s="131"/>
      <c r="X27" s="133"/>
      <c r="Y27" s="132"/>
      <c r="Z27" s="99"/>
      <c r="AA27" s="132"/>
      <c r="AB27" s="99"/>
      <c r="AC27" s="157"/>
      <c r="AD27" s="101">
        <f t="shared" si="3"/>
        <v>0</v>
      </c>
      <c r="AE27" s="158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31" s="6" customFormat="1" ht="103.5" customHeight="1">
      <c r="A28" s="57">
        <v>14</v>
      </c>
      <c r="B28" s="58">
        <v>14</v>
      </c>
      <c r="C28" s="59" t="s">
        <v>146</v>
      </c>
      <c r="D28" s="60" t="s">
        <v>147</v>
      </c>
      <c r="E28" s="61">
        <v>0.5</v>
      </c>
      <c r="F28" s="62"/>
      <c r="G28" s="63"/>
      <c r="H28" s="63"/>
      <c r="I28" s="108" t="s">
        <v>148</v>
      </c>
      <c r="J28" s="109" t="s">
        <v>149</v>
      </c>
      <c r="K28" s="104"/>
      <c r="L28" s="104"/>
      <c r="M28" s="104"/>
      <c r="N28" s="105"/>
      <c r="O28" s="106"/>
      <c r="P28" s="107"/>
      <c r="Q28" s="134" t="s">
        <v>150</v>
      </c>
      <c r="R28" s="104"/>
      <c r="S28" s="135">
        <v>20</v>
      </c>
      <c r="T28" s="136">
        <f t="shared" si="2"/>
        <v>0</v>
      </c>
      <c r="U28" s="104"/>
      <c r="V28" s="104"/>
      <c r="W28" s="135"/>
      <c r="X28" s="137"/>
      <c r="Y28" s="136"/>
      <c r="Z28" s="105"/>
      <c r="AA28" s="136"/>
      <c r="AB28" s="105"/>
      <c r="AC28" s="159"/>
      <c r="AD28" s="107">
        <f t="shared" si="3"/>
        <v>0</v>
      </c>
      <c r="AE28" s="160"/>
    </row>
    <row r="29" spans="1:31" s="7" customFormat="1" ht="72.75" customHeight="1">
      <c r="A29" s="47">
        <v>15</v>
      </c>
      <c r="B29" s="48">
        <v>15</v>
      </c>
      <c r="C29" s="49" t="s">
        <v>151</v>
      </c>
      <c r="D29" s="50" t="s">
        <v>152</v>
      </c>
      <c r="E29" s="51">
        <v>1</v>
      </c>
      <c r="F29" s="52"/>
      <c r="G29" s="53"/>
      <c r="H29" s="53"/>
      <c r="I29" s="96" t="s">
        <v>153</v>
      </c>
      <c r="J29" s="97" t="s">
        <v>154</v>
      </c>
      <c r="K29" s="98"/>
      <c r="L29" s="98"/>
      <c r="M29" s="98"/>
      <c r="N29" s="99"/>
      <c r="O29" s="100"/>
      <c r="P29" s="101"/>
      <c r="Q29" s="130" t="s">
        <v>155</v>
      </c>
      <c r="R29" s="98"/>
      <c r="S29" s="131">
        <v>0</v>
      </c>
      <c r="T29" s="132">
        <f t="shared" si="2"/>
        <v>0</v>
      </c>
      <c r="U29" s="98"/>
      <c r="V29" s="98"/>
      <c r="W29" s="131"/>
      <c r="X29" s="133"/>
      <c r="Y29" s="132"/>
      <c r="Z29" s="99"/>
      <c r="AA29" s="132"/>
      <c r="AB29" s="99"/>
      <c r="AC29" s="157"/>
      <c r="AD29" s="101">
        <f t="shared" si="3"/>
        <v>0</v>
      </c>
      <c r="AE29" s="158"/>
    </row>
    <row r="30" spans="1:31" s="7" customFormat="1" ht="49.5" customHeight="1">
      <c r="A30" s="47">
        <v>16</v>
      </c>
      <c r="B30" s="48">
        <v>16</v>
      </c>
      <c r="C30" s="49" t="s">
        <v>156</v>
      </c>
      <c r="D30" s="50" t="s">
        <v>157</v>
      </c>
      <c r="E30" s="51">
        <v>1</v>
      </c>
      <c r="F30" s="52"/>
      <c r="G30" s="53"/>
      <c r="H30" s="53"/>
      <c r="I30" s="96" t="s">
        <v>158</v>
      </c>
      <c r="J30" s="97" t="s">
        <v>159</v>
      </c>
      <c r="K30" s="98"/>
      <c r="L30" s="98"/>
      <c r="M30" s="98"/>
      <c r="N30" s="99"/>
      <c r="O30" s="100"/>
      <c r="P30" s="101"/>
      <c r="Q30" s="130" t="s">
        <v>160</v>
      </c>
      <c r="R30" s="98"/>
      <c r="S30" s="131"/>
      <c r="T30" s="132">
        <f t="shared" si="2"/>
        <v>0</v>
      </c>
      <c r="U30" s="98"/>
      <c r="V30" s="98"/>
      <c r="W30" s="131"/>
      <c r="X30" s="133"/>
      <c r="Y30" s="132">
        <f>G30*50%</f>
        <v>0</v>
      </c>
      <c r="Z30" s="99">
        <v>25</v>
      </c>
      <c r="AA30" s="132">
        <f>G30*25%</f>
        <v>0</v>
      </c>
      <c r="AB30" s="99"/>
      <c r="AC30" s="157"/>
      <c r="AD30" s="101">
        <f t="shared" si="3"/>
        <v>0</v>
      </c>
      <c r="AE30" s="158"/>
    </row>
    <row r="31" spans="1:31" s="7" customFormat="1" ht="116.25" customHeight="1">
      <c r="A31" s="47">
        <v>17</v>
      </c>
      <c r="B31" s="48">
        <v>17</v>
      </c>
      <c r="C31" s="49" t="s">
        <v>161</v>
      </c>
      <c r="D31" s="50" t="s">
        <v>157</v>
      </c>
      <c r="E31" s="51">
        <v>1</v>
      </c>
      <c r="F31" s="52"/>
      <c r="G31" s="53"/>
      <c r="H31" s="53"/>
      <c r="I31" s="96" t="s">
        <v>162</v>
      </c>
      <c r="J31" s="97" t="s">
        <v>163</v>
      </c>
      <c r="K31" s="98"/>
      <c r="L31" s="98"/>
      <c r="M31" s="98"/>
      <c r="N31" s="99"/>
      <c r="O31" s="100"/>
      <c r="P31" s="101"/>
      <c r="Q31" s="130" t="s">
        <v>164</v>
      </c>
      <c r="R31" s="98"/>
      <c r="S31" s="131">
        <v>30</v>
      </c>
      <c r="T31" s="132">
        <f t="shared" si="2"/>
        <v>0</v>
      </c>
      <c r="U31" s="98"/>
      <c r="V31" s="98"/>
      <c r="W31" s="131"/>
      <c r="X31" s="133"/>
      <c r="Y31" s="132">
        <f>G31*50%</f>
        <v>0</v>
      </c>
      <c r="Z31" s="99">
        <v>25</v>
      </c>
      <c r="AA31" s="132">
        <f>G31*25%</f>
        <v>0</v>
      </c>
      <c r="AB31" s="99"/>
      <c r="AC31" s="157"/>
      <c r="AD31" s="101">
        <f t="shared" si="3"/>
        <v>0</v>
      </c>
      <c r="AE31" s="158"/>
    </row>
    <row r="32" spans="1:31" s="7" customFormat="1" ht="51" customHeight="1">
      <c r="A32" s="47">
        <v>18</v>
      </c>
      <c r="B32" s="48">
        <v>18</v>
      </c>
      <c r="C32" s="49" t="s">
        <v>165</v>
      </c>
      <c r="D32" s="50" t="s">
        <v>166</v>
      </c>
      <c r="E32" s="51">
        <v>1</v>
      </c>
      <c r="F32" s="52"/>
      <c r="G32" s="53"/>
      <c r="H32" s="53"/>
      <c r="I32" s="96" t="s">
        <v>167</v>
      </c>
      <c r="J32" s="97" t="s">
        <v>168</v>
      </c>
      <c r="K32" s="98"/>
      <c r="L32" s="98"/>
      <c r="M32" s="98"/>
      <c r="N32" s="99"/>
      <c r="O32" s="100"/>
      <c r="P32" s="101"/>
      <c r="Q32" s="130" t="s">
        <v>169</v>
      </c>
      <c r="R32" s="98"/>
      <c r="S32" s="131">
        <v>30</v>
      </c>
      <c r="T32" s="132">
        <f t="shared" si="2"/>
        <v>0</v>
      </c>
      <c r="U32" s="98"/>
      <c r="V32" s="98"/>
      <c r="W32" s="131"/>
      <c r="X32" s="133"/>
      <c r="Y32" s="132"/>
      <c r="Z32" s="99"/>
      <c r="AA32" s="132"/>
      <c r="AB32" s="99"/>
      <c r="AC32" s="157"/>
      <c r="AD32" s="101">
        <f t="shared" si="3"/>
        <v>0</v>
      </c>
      <c r="AE32" s="158"/>
    </row>
    <row r="33" spans="1:31" s="7" customFormat="1" ht="52.5" customHeight="1">
      <c r="A33" s="47">
        <v>19</v>
      </c>
      <c r="B33" s="48">
        <v>19</v>
      </c>
      <c r="C33" s="64" t="s">
        <v>170</v>
      </c>
      <c r="D33" s="50" t="s">
        <v>171</v>
      </c>
      <c r="E33" s="51">
        <v>1</v>
      </c>
      <c r="F33" s="52"/>
      <c r="G33" s="53"/>
      <c r="H33" s="53"/>
      <c r="I33" s="113" t="s">
        <v>167</v>
      </c>
      <c r="J33" s="97" t="s">
        <v>172</v>
      </c>
      <c r="K33" s="98"/>
      <c r="L33" s="98"/>
      <c r="M33" s="98"/>
      <c r="N33" s="99"/>
      <c r="O33" s="100"/>
      <c r="P33" s="101"/>
      <c r="Q33" s="130" t="s">
        <v>173</v>
      </c>
      <c r="R33" s="98"/>
      <c r="S33" s="131">
        <v>20</v>
      </c>
      <c r="T33" s="132">
        <f t="shared" si="2"/>
        <v>0</v>
      </c>
      <c r="U33" s="98"/>
      <c r="V33" s="98"/>
      <c r="W33" s="131"/>
      <c r="X33" s="133"/>
      <c r="Y33" s="132"/>
      <c r="Z33" s="99"/>
      <c r="AA33" s="132"/>
      <c r="AB33" s="99"/>
      <c r="AC33" s="157"/>
      <c r="AD33" s="101">
        <f t="shared" si="3"/>
        <v>0</v>
      </c>
      <c r="AE33" s="158"/>
    </row>
    <row r="34" spans="1:31" s="7" customFormat="1" ht="52.5" customHeight="1">
      <c r="A34" s="47">
        <v>20</v>
      </c>
      <c r="B34" s="48">
        <v>20</v>
      </c>
      <c r="C34" s="50" t="s">
        <v>174</v>
      </c>
      <c r="D34" s="50" t="s">
        <v>175</v>
      </c>
      <c r="E34" s="51">
        <v>1</v>
      </c>
      <c r="F34" s="52"/>
      <c r="G34" s="53"/>
      <c r="H34" s="53"/>
      <c r="I34" s="114" t="s">
        <v>167</v>
      </c>
      <c r="J34" s="97" t="s">
        <v>176</v>
      </c>
      <c r="K34" s="98"/>
      <c r="L34" s="98"/>
      <c r="M34" s="98"/>
      <c r="N34" s="99"/>
      <c r="O34" s="100"/>
      <c r="P34" s="101"/>
      <c r="Q34" s="130" t="s">
        <v>177</v>
      </c>
      <c r="R34" s="98"/>
      <c r="S34" s="131">
        <v>20</v>
      </c>
      <c r="T34" s="132">
        <f t="shared" si="2"/>
        <v>0</v>
      </c>
      <c r="U34" s="98"/>
      <c r="V34" s="98"/>
      <c r="W34" s="131"/>
      <c r="X34" s="133"/>
      <c r="Y34" s="132"/>
      <c r="Z34" s="99"/>
      <c r="AA34" s="132"/>
      <c r="AB34" s="99"/>
      <c r="AC34" s="157"/>
      <c r="AD34" s="101">
        <f t="shared" si="3"/>
        <v>0</v>
      </c>
      <c r="AE34" s="158"/>
    </row>
    <row r="35" spans="1:42" s="9" customFormat="1" ht="162.75" customHeight="1">
      <c r="A35" s="47">
        <v>21</v>
      </c>
      <c r="B35" s="48">
        <v>21</v>
      </c>
      <c r="C35" s="65" t="s">
        <v>178</v>
      </c>
      <c r="D35" s="50" t="s">
        <v>179</v>
      </c>
      <c r="E35" s="51">
        <v>0.5</v>
      </c>
      <c r="F35" s="52"/>
      <c r="G35" s="53"/>
      <c r="H35" s="53"/>
      <c r="I35" s="114" t="s">
        <v>180</v>
      </c>
      <c r="J35" s="97" t="s">
        <v>181</v>
      </c>
      <c r="K35" s="98"/>
      <c r="L35" s="97" t="s">
        <v>182</v>
      </c>
      <c r="M35" s="98"/>
      <c r="N35" s="99"/>
      <c r="O35" s="100"/>
      <c r="P35" s="101"/>
      <c r="Q35" s="130" t="s">
        <v>183</v>
      </c>
      <c r="R35" s="98"/>
      <c r="S35" s="131">
        <v>30</v>
      </c>
      <c r="T35" s="132">
        <f t="shared" si="2"/>
        <v>0</v>
      </c>
      <c r="U35" s="98"/>
      <c r="V35" s="98"/>
      <c r="W35" s="131"/>
      <c r="X35" s="133"/>
      <c r="Y35" s="132"/>
      <c r="Z35" s="99"/>
      <c r="AA35" s="132"/>
      <c r="AB35" s="99"/>
      <c r="AC35" s="157"/>
      <c r="AD35" s="101">
        <f t="shared" si="3"/>
        <v>0</v>
      </c>
      <c r="AE35" s="158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31" s="7" customFormat="1" ht="94.5" customHeight="1">
      <c r="A36" s="47">
        <v>22</v>
      </c>
      <c r="B36" s="48">
        <v>22</v>
      </c>
      <c r="C36" s="49" t="s">
        <v>184</v>
      </c>
      <c r="D36" s="50" t="s">
        <v>185</v>
      </c>
      <c r="E36" s="51">
        <v>1</v>
      </c>
      <c r="F36" s="52"/>
      <c r="G36" s="53"/>
      <c r="H36" s="53"/>
      <c r="I36" s="114" t="s">
        <v>186</v>
      </c>
      <c r="J36" s="97" t="s">
        <v>187</v>
      </c>
      <c r="K36" s="98"/>
      <c r="L36" s="97" t="s">
        <v>188</v>
      </c>
      <c r="M36" s="98"/>
      <c r="N36" s="99"/>
      <c r="O36" s="100"/>
      <c r="P36" s="101"/>
      <c r="Q36" s="130" t="s">
        <v>189</v>
      </c>
      <c r="R36" s="98"/>
      <c r="S36" s="131">
        <v>30</v>
      </c>
      <c r="T36" s="132">
        <f t="shared" si="2"/>
        <v>0</v>
      </c>
      <c r="U36" s="98"/>
      <c r="V36" s="98"/>
      <c r="W36" s="131"/>
      <c r="X36" s="133"/>
      <c r="Y36" s="132"/>
      <c r="Z36" s="99"/>
      <c r="AA36" s="132"/>
      <c r="AB36" s="99"/>
      <c r="AC36" s="157"/>
      <c r="AD36" s="101">
        <f t="shared" si="3"/>
        <v>0</v>
      </c>
      <c r="AE36" s="158"/>
    </row>
    <row r="37" spans="1:31" s="7" customFormat="1" ht="52.5" customHeight="1">
      <c r="A37" s="47">
        <v>23</v>
      </c>
      <c r="B37" s="48">
        <v>23</v>
      </c>
      <c r="C37" s="49" t="s">
        <v>190</v>
      </c>
      <c r="D37" s="50" t="s">
        <v>191</v>
      </c>
      <c r="E37" s="51">
        <v>1</v>
      </c>
      <c r="F37" s="52"/>
      <c r="G37" s="53"/>
      <c r="H37" s="53"/>
      <c r="I37" s="114" t="s">
        <v>192</v>
      </c>
      <c r="J37" s="97" t="s">
        <v>193</v>
      </c>
      <c r="K37" s="98"/>
      <c r="L37" s="97"/>
      <c r="M37" s="98"/>
      <c r="N37" s="99"/>
      <c r="O37" s="100"/>
      <c r="P37" s="101"/>
      <c r="Q37" s="130" t="s">
        <v>194</v>
      </c>
      <c r="R37" s="98"/>
      <c r="S37" s="131">
        <v>30</v>
      </c>
      <c r="T37" s="132">
        <f t="shared" si="2"/>
        <v>0</v>
      </c>
      <c r="U37" s="98"/>
      <c r="V37" s="98"/>
      <c r="W37" s="131"/>
      <c r="X37" s="133"/>
      <c r="Y37" s="132"/>
      <c r="Z37" s="99"/>
      <c r="AA37" s="132"/>
      <c r="AB37" s="99"/>
      <c r="AC37" s="157"/>
      <c r="AD37" s="101">
        <f t="shared" si="3"/>
        <v>0</v>
      </c>
      <c r="AE37" s="158"/>
    </row>
    <row r="38" spans="1:31" s="7" customFormat="1" ht="52.5" customHeight="1">
      <c r="A38" s="47">
        <v>24</v>
      </c>
      <c r="B38" s="48">
        <v>24</v>
      </c>
      <c r="C38" s="49" t="s">
        <v>195</v>
      </c>
      <c r="D38" s="50" t="s">
        <v>191</v>
      </c>
      <c r="E38" s="51">
        <v>1</v>
      </c>
      <c r="F38" s="52"/>
      <c r="G38" s="53"/>
      <c r="H38" s="53"/>
      <c r="I38" s="114" t="s">
        <v>196</v>
      </c>
      <c r="J38" s="97" t="s">
        <v>197</v>
      </c>
      <c r="K38" s="98"/>
      <c r="L38" s="97" t="s">
        <v>198</v>
      </c>
      <c r="M38" s="98"/>
      <c r="N38" s="99"/>
      <c r="O38" s="100"/>
      <c r="P38" s="101"/>
      <c r="Q38" s="130" t="s">
        <v>199</v>
      </c>
      <c r="R38" s="98"/>
      <c r="S38" s="131">
        <v>30</v>
      </c>
      <c r="T38" s="132">
        <f t="shared" si="2"/>
        <v>0</v>
      </c>
      <c r="U38" s="98"/>
      <c r="V38" s="98"/>
      <c r="W38" s="131"/>
      <c r="X38" s="133"/>
      <c r="Y38" s="132"/>
      <c r="Z38" s="99"/>
      <c r="AA38" s="132"/>
      <c r="AB38" s="99"/>
      <c r="AC38" s="157"/>
      <c r="AD38" s="101">
        <f t="shared" si="3"/>
        <v>0</v>
      </c>
      <c r="AE38" s="158"/>
    </row>
    <row r="39" spans="1:31" s="7" customFormat="1" ht="52.5" customHeight="1">
      <c r="A39" s="47">
        <v>25</v>
      </c>
      <c r="B39" s="48">
        <v>25</v>
      </c>
      <c r="C39" s="66" t="s">
        <v>200</v>
      </c>
      <c r="D39" s="50" t="s">
        <v>191</v>
      </c>
      <c r="E39" s="51">
        <v>1</v>
      </c>
      <c r="F39" s="52"/>
      <c r="G39" s="53"/>
      <c r="H39" s="53"/>
      <c r="I39" s="114" t="s">
        <v>201</v>
      </c>
      <c r="J39" s="97" t="s">
        <v>202</v>
      </c>
      <c r="K39" s="98"/>
      <c r="L39" s="97" t="s">
        <v>203</v>
      </c>
      <c r="M39" s="98"/>
      <c r="N39" s="99"/>
      <c r="O39" s="100"/>
      <c r="P39" s="101"/>
      <c r="Q39" s="130" t="s">
        <v>204</v>
      </c>
      <c r="R39" s="98"/>
      <c r="S39" s="131">
        <v>30</v>
      </c>
      <c r="T39" s="132">
        <f t="shared" si="2"/>
        <v>0</v>
      </c>
      <c r="U39" s="98"/>
      <c r="V39" s="98"/>
      <c r="W39" s="131"/>
      <c r="X39" s="133"/>
      <c r="Y39" s="132"/>
      <c r="Z39" s="99"/>
      <c r="AA39" s="132"/>
      <c r="AB39" s="99"/>
      <c r="AC39" s="157"/>
      <c r="AD39" s="101">
        <f t="shared" si="3"/>
        <v>0</v>
      </c>
      <c r="AE39" s="158"/>
    </row>
    <row r="40" spans="1:31" s="7" customFormat="1" ht="52.5" customHeight="1">
      <c r="A40" s="47">
        <v>26</v>
      </c>
      <c r="B40" s="48">
        <v>26</v>
      </c>
      <c r="C40" s="67" t="s">
        <v>205</v>
      </c>
      <c r="D40" s="50" t="s">
        <v>191</v>
      </c>
      <c r="E40" s="51">
        <v>0.5</v>
      </c>
      <c r="F40" s="52"/>
      <c r="G40" s="53"/>
      <c r="H40" s="53"/>
      <c r="I40" s="114" t="s">
        <v>206</v>
      </c>
      <c r="J40" s="97" t="s">
        <v>207</v>
      </c>
      <c r="K40" s="98"/>
      <c r="L40" s="98"/>
      <c r="M40" s="98"/>
      <c r="N40" s="99"/>
      <c r="O40" s="100"/>
      <c r="P40" s="101"/>
      <c r="Q40" s="130" t="s">
        <v>208</v>
      </c>
      <c r="R40" s="98"/>
      <c r="S40" s="131">
        <v>30</v>
      </c>
      <c r="T40" s="132">
        <f t="shared" si="2"/>
        <v>0</v>
      </c>
      <c r="U40" s="98"/>
      <c r="V40" s="98"/>
      <c r="W40" s="131"/>
      <c r="X40" s="133"/>
      <c r="Y40" s="132"/>
      <c r="Z40" s="99"/>
      <c r="AA40" s="132"/>
      <c r="AB40" s="99"/>
      <c r="AC40" s="157"/>
      <c r="AD40" s="101">
        <f t="shared" si="3"/>
        <v>0</v>
      </c>
      <c r="AE40" s="158"/>
    </row>
    <row r="41" spans="1:31" s="7" customFormat="1" ht="52.5" customHeight="1">
      <c r="A41" s="47">
        <v>27</v>
      </c>
      <c r="B41" s="48">
        <v>27</v>
      </c>
      <c r="C41" s="49" t="s">
        <v>209</v>
      </c>
      <c r="D41" s="50" t="s">
        <v>210</v>
      </c>
      <c r="E41" s="51">
        <v>0.5</v>
      </c>
      <c r="F41" s="52"/>
      <c r="G41" s="53"/>
      <c r="H41" s="53"/>
      <c r="I41" s="114" t="s">
        <v>211</v>
      </c>
      <c r="J41" s="97" t="s">
        <v>212</v>
      </c>
      <c r="K41" s="98"/>
      <c r="L41" s="98"/>
      <c r="M41" s="98"/>
      <c r="N41" s="99"/>
      <c r="O41" s="100"/>
      <c r="P41" s="101"/>
      <c r="Q41" s="130" t="s">
        <v>213</v>
      </c>
      <c r="R41" s="98"/>
      <c r="S41" s="131">
        <v>30</v>
      </c>
      <c r="T41" s="132">
        <f t="shared" si="2"/>
        <v>0</v>
      </c>
      <c r="U41" s="98"/>
      <c r="V41" s="98"/>
      <c r="W41" s="131"/>
      <c r="X41" s="133"/>
      <c r="Y41" s="132"/>
      <c r="Z41" s="99"/>
      <c r="AA41" s="132"/>
      <c r="AB41" s="99"/>
      <c r="AC41" s="157"/>
      <c r="AD41" s="101">
        <f t="shared" si="3"/>
        <v>0</v>
      </c>
      <c r="AE41" s="158"/>
    </row>
    <row r="42" spans="1:31" s="7" customFormat="1" ht="52.5" customHeight="1">
      <c r="A42" s="47">
        <v>28</v>
      </c>
      <c r="B42" s="48">
        <v>28</v>
      </c>
      <c r="C42" s="49" t="s">
        <v>214</v>
      </c>
      <c r="D42" s="50" t="s">
        <v>191</v>
      </c>
      <c r="E42" s="51">
        <v>1</v>
      </c>
      <c r="F42" s="52"/>
      <c r="G42" s="53"/>
      <c r="H42" s="53"/>
      <c r="I42" s="114" t="s">
        <v>215</v>
      </c>
      <c r="J42" s="97" t="s">
        <v>216</v>
      </c>
      <c r="K42" s="98"/>
      <c r="L42" s="98"/>
      <c r="M42" s="98"/>
      <c r="N42" s="99"/>
      <c r="O42" s="100"/>
      <c r="P42" s="101"/>
      <c r="Q42" s="130" t="s">
        <v>217</v>
      </c>
      <c r="R42" s="98"/>
      <c r="S42" s="131">
        <v>30</v>
      </c>
      <c r="T42" s="132">
        <f t="shared" si="2"/>
        <v>0</v>
      </c>
      <c r="U42" s="98"/>
      <c r="V42" s="98"/>
      <c r="W42" s="131"/>
      <c r="X42" s="133"/>
      <c r="Y42" s="132"/>
      <c r="Z42" s="99"/>
      <c r="AA42" s="132"/>
      <c r="AB42" s="99"/>
      <c r="AC42" s="157"/>
      <c r="AD42" s="101">
        <f t="shared" si="3"/>
        <v>0</v>
      </c>
      <c r="AE42" s="158"/>
    </row>
    <row r="43" spans="1:31" s="7" customFormat="1" ht="41.25" customHeight="1">
      <c r="A43" s="47">
        <v>29</v>
      </c>
      <c r="B43" s="48">
        <v>29</v>
      </c>
      <c r="C43" s="49" t="s">
        <v>218</v>
      </c>
      <c r="D43" s="50" t="s">
        <v>219</v>
      </c>
      <c r="E43" s="51">
        <v>1</v>
      </c>
      <c r="F43" s="52"/>
      <c r="G43" s="53"/>
      <c r="H43" s="53"/>
      <c r="I43" s="114" t="s">
        <v>167</v>
      </c>
      <c r="J43" s="97" t="s">
        <v>220</v>
      </c>
      <c r="K43" s="98"/>
      <c r="L43" s="98"/>
      <c r="M43" s="98"/>
      <c r="N43" s="99"/>
      <c r="O43" s="100"/>
      <c r="P43" s="101"/>
      <c r="Q43" s="130" t="s">
        <v>221</v>
      </c>
      <c r="R43" s="98"/>
      <c r="S43" s="131">
        <v>0</v>
      </c>
      <c r="T43" s="132">
        <f t="shared" si="2"/>
        <v>0</v>
      </c>
      <c r="U43" s="98"/>
      <c r="V43" s="98"/>
      <c r="W43" s="131"/>
      <c r="X43" s="133"/>
      <c r="Y43" s="132"/>
      <c r="Z43" s="99"/>
      <c r="AA43" s="132"/>
      <c r="AB43" s="99"/>
      <c r="AC43" s="157"/>
      <c r="AD43" s="101">
        <f t="shared" si="3"/>
        <v>0</v>
      </c>
      <c r="AE43" s="158"/>
    </row>
    <row r="44" spans="1:32" s="6" customFormat="1" ht="41.25" customHeight="1">
      <c r="A44" s="57">
        <v>30</v>
      </c>
      <c r="B44" s="58">
        <v>30</v>
      </c>
      <c r="C44" s="22" t="s">
        <v>222</v>
      </c>
      <c r="D44" s="60" t="s">
        <v>223</v>
      </c>
      <c r="E44" s="61">
        <v>1</v>
      </c>
      <c r="F44" s="62"/>
      <c r="G44" s="63"/>
      <c r="H44" s="63"/>
      <c r="I44" s="110" t="s">
        <v>224</v>
      </c>
      <c r="J44" s="109" t="s">
        <v>225</v>
      </c>
      <c r="K44" s="104"/>
      <c r="L44" s="104"/>
      <c r="M44" s="104"/>
      <c r="N44" s="105"/>
      <c r="O44" s="106"/>
      <c r="P44" s="107"/>
      <c r="Q44" s="139" t="s">
        <v>226</v>
      </c>
      <c r="R44" s="104"/>
      <c r="S44" s="135">
        <v>30</v>
      </c>
      <c r="T44" s="136">
        <f t="shared" si="2"/>
        <v>0</v>
      </c>
      <c r="U44" s="104"/>
      <c r="V44" s="104"/>
      <c r="W44" s="135"/>
      <c r="X44" s="105"/>
      <c r="Y44" s="136"/>
      <c r="Z44" s="105"/>
      <c r="AA44" s="136"/>
      <c r="AB44" s="105"/>
      <c r="AC44" s="105"/>
      <c r="AD44" s="107">
        <f t="shared" si="3"/>
        <v>0</v>
      </c>
      <c r="AE44" s="160"/>
      <c r="AF44" s="161"/>
    </row>
    <row r="45" spans="1:42" s="5" customFormat="1" ht="41.25" customHeight="1">
      <c r="A45" s="68">
        <v>31</v>
      </c>
      <c r="B45" s="69">
        <v>31</v>
      </c>
      <c r="C45" s="70" t="s">
        <v>227</v>
      </c>
      <c r="D45" s="70"/>
      <c r="E45" s="71">
        <f>SUM(E14:E44)</f>
        <v>28</v>
      </c>
      <c r="F45" s="72"/>
      <c r="G45" s="73">
        <f aca="true" t="shared" si="4" ref="E45:H45">SUM(G14:G44)</f>
        <v>0</v>
      </c>
      <c r="H45" s="73">
        <f t="shared" si="4"/>
        <v>0</v>
      </c>
      <c r="I45" s="73">
        <f aca="true" t="shared" si="5" ref="I45:O45">SUM(I14:I43)</f>
        <v>0</v>
      </c>
      <c r="J45" s="73">
        <f t="shared" si="5"/>
        <v>0</v>
      </c>
      <c r="K45" s="73">
        <f t="shared" si="5"/>
        <v>0</v>
      </c>
      <c r="L45" s="73">
        <f t="shared" si="5"/>
        <v>0</v>
      </c>
      <c r="M45" s="73">
        <f t="shared" si="5"/>
        <v>0</v>
      </c>
      <c r="N45" s="73">
        <f t="shared" si="5"/>
        <v>0</v>
      </c>
      <c r="O45" s="73">
        <f t="shared" si="5"/>
        <v>0</v>
      </c>
      <c r="P45" s="115">
        <f>SUM(P14:P44)</f>
        <v>0</v>
      </c>
      <c r="Q45" s="115">
        <f aca="true" t="shared" si="6" ref="Q45:Y45">SUM(Q14:Q43)</f>
        <v>0</v>
      </c>
      <c r="R45" s="115">
        <f t="shared" si="6"/>
        <v>0</v>
      </c>
      <c r="S45" s="115">
        <v>0</v>
      </c>
      <c r="T45" s="115">
        <f>SUM(T14:T44)</f>
        <v>0</v>
      </c>
      <c r="U45" s="115">
        <f t="shared" si="6"/>
        <v>0</v>
      </c>
      <c r="V45" s="115">
        <f t="shared" si="6"/>
        <v>0</v>
      </c>
      <c r="W45" s="115">
        <f t="shared" si="6"/>
        <v>0</v>
      </c>
      <c r="X45" s="115">
        <f t="shared" si="6"/>
        <v>0</v>
      </c>
      <c r="Y45" s="115">
        <f t="shared" si="6"/>
        <v>0</v>
      </c>
      <c r="Z45" s="73"/>
      <c r="AA45" s="73">
        <f aca="true" t="shared" si="7" ref="AA45:AC45">SUM(AA14:AA43)</f>
        <v>0</v>
      </c>
      <c r="AB45" s="73">
        <f t="shared" si="7"/>
        <v>0</v>
      </c>
      <c r="AC45" s="73">
        <f t="shared" si="7"/>
        <v>0</v>
      </c>
      <c r="AD45" s="73">
        <f>SUM(AD14:AD44)</f>
        <v>0</v>
      </c>
      <c r="AE45" s="162"/>
      <c r="AF45" s="163">
        <f>'[1]  Тарификационный список'!$AD$25</f>
        <v>159084.19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s="6" customFormat="1" ht="205.5" customHeight="1">
      <c r="A46" s="47">
        <v>32</v>
      </c>
      <c r="B46" s="48">
        <v>32</v>
      </c>
      <c r="C46" s="67" t="s">
        <v>228</v>
      </c>
      <c r="D46" s="50" t="s">
        <v>229</v>
      </c>
      <c r="E46" s="74">
        <v>1</v>
      </c>
      <c r="F46" s="52"/>
      <c r="G46" s="53"/>
      <c r="H46" s="53"/>
      <c r="I46" s="114" t="s">
        <v>230</v>
      </c>
      <c r="J46" s="97" t="s">
        <v>231</v>
      </c>
      <c r="K46" s="98" t="s">
        <v>232</v>
      </c>
      <c r="L46" s="98"/>
      <c r="M46" s="98"/>
      <c r="N46" s="99"/>
      <c r="O46" s="100"/>
      <c r="P46" s="101"/>
      <c r="Q46" s="130" t="s">
        <v>233</v>
      </c>
      <c r="R46" s="98"/>
      <c r="S46" s="131">
        <v>30</v>
      </c>
      <c r="T46" s="132">
        <f aca="true" t="shared" si="8" ref="T46:T64">P46*S46%</f>
        <v>0</v>
      </c>
      <c r="U46" s="98"/>
      <c r="V46" s="98"/>
      <c r="W46" s="131"/>
      <c r="X46" s="133"/>
      <c r="Y46" s="132"/>
      <c r="Z46" s="99"/>
      <c r="AA46" s="132"/>
      <c r="AB46" s="99"/>
      <c r="AC46" s="157"/>
      <c r="AD46" s="101">
        <f aca="true" t="shared" si="9" ref="AD46:AD64">T46+X46+Y46+AA46</f>
        <v>0</v>
      </c>
      <c r="AE46" s="158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31" s="7" customFormat="1" ht="189.75" customHeight="1">
      <c r="A47" s="47">
        <v>33</v>
      </c>
      <c r="B47" s="48">
        <v>33</v>
      </c>
      <c r="C47" s="49" t="s">
        <v>234</v>
      </c>
      <c r="D47" s="50" t="s">
        <v>235</v>
      </c>
      <c r="E47" s="74">
        <v>1</v>
      </c>
      <c r="F47" s="52"/>
      <c r="G47" s="53"/>
      <c r="H47" s="53"/>
      <c r="I47" s="114" t="s">
        <v>236</v>
      </c>
      <c r="J47" s="97" t="s">
        <v>237</v>
      </c>
      <c r="K47" s="97"/>
      <c r="L47" s="97"/>
      <c r="M47" s="98"/>
      <c r="N47" s="99"/>
      <c r="O47" s="100"/>
      <c r="P47" s="101"/>
      <c r="Q47" s="130" t="s">
        <v>238</v>
      </c>
      <c r="R47" s="98"/>
      <c r="S47" s="131">
        <v>30</v>
      </c>
      <c r="T47" s="132">
        <f t="shared" si="8"/>
        <v>0</v>
      </c>
      <c r="U47" s="98"/>
      <c r="V47" s="98"/>
      <c r="W47" s="131"/>
      <c r="X47" s="133"/>
      <c r="Y47" s="132"/>
      <c r="Z47" s="99"/>
      <c r="AA47" s="132"/>
      <c r="AB47" s="99"/>
      <c r="AC47" s="157"/>
      <c r="AD47" s="101">
        <f t="shared" si="9"/>
        <v>0</v>
      </c>
      <c r="AE47" s="158"/>
    </row>
    <row r="48" spans="1:31" s="6" customFormat="1" ht="164.25" customHeight="1">
      <c r="A48" s="57">
        <v>34</v>
      </c>
      <c r="B48" s="58">
        <v>34</v>
      </c>
      <c r="C48" s="75" t="s">
        <v>239</v>
      </c>
      <c r="D48" s="76" t="s">
        <v>240</v>
      </c>
      <c r="E48" s="77">
        <v>1</v>
      </c>
      <c r="F48" s="62"/>
      <c r="G48" s="63"/>
      <c r="H48" s="63"/>
      <c r="I48" s="110" t="s">
        <v>241</v>
      </c>
      <c r="J48" s="109" t="s">
        <v>242</v>
      </c>
      <c r="K48" s="109"/>
      <c r="L48" s="109" t="s">
        <v>243</v>
      </c>
      <c r="M48" s="104"/>
      <c r="N48" s="105"/>
      <c r="O48" s="106"/>
      <c r="P48" s="107"/>
      <c r="Q48" s="134" t="s">
        <v>244</v>
      </c>
      <c r="R48" s="104"/>
      <c r="S48" s="135">
        <v>30</v>
      </c>
      <c r="T48" s="136">
        <f t="shared" si="8"/>
        <v>0</v>
      </c>
      <c r="U48" s="104"/>
      <c r="V48" s="104"/>
      <c r="W48" s="135"/>
      <c r="X48" s="137"/>
      <c r="Y48" s="136"/>
      <c r="Z48" s="105"/>
      <c r="AA48" s="136"/>
      <c r="AB48" s="105"/>
      <c r="AC48" s="159"/>
      <c r="AD48" s="107">
        <f t="shared" si="9"/>
        <v>0</v>
      </c>
      <c r="AE48" s="160"/>
    </row>
    <row r="49" spans="1:31" s="6" customFormat="1" ht="164.25" customHeight="1">
      <c r="A49" s="57">
        <v>35</v>
      </c>
      <c r="B49" s="58">
        <v>35</v>
      </c>
      <c r="C49" s="76" t="s">
        <v>245</v>
      </c>
      <c r="D49" s="76" t="s">
        <v>240</v>
      </c>
      <c r="E49" s="77">
        <v>1</v>
      </c>
      <c r="F49" s="62"/>
      <c r="G49" s="63"/>
      <c r="H49" s="63"/>
      <c r="I49" s="110" t="s">
        <v>246</v>
      </c>
      <c r="J49" s="109" t="s">
        <v>247</v>
      </c>
      <c r="K49" s="109"/>
      <c r="L49" s="109" t="s">
        <v>248</v>
      </c>
      <c r="M49" s="104"/>
      <c r="N49" s="105"/>
      <c r="O49" s="106"/>
      <c r="P49" s="107"/>
      <c r="Q49" s="134" t="s">
        <v>249</v>
      </c>
      <c r="R49" s="104"/>
      <c r="S49" s="135">
        <v>30</v>
      </c>
      <c r="T49" s="136">
        <f t="shared" si="8"/>
        <v>0</v>
      </c>
      <c r="U49" s="104"/>
      <c r="V49" s="104"/>
      <c r="W49" s="135"/>
      <c r="X49" s="137"/>
      <c r="Y49" s="136"/>
      <c r="Z49" s="105"/>
      <c r="AA49" s="136"/>
      <c r="AB49" s="105"/>
      <c r="AC49" s="159"/>
      <c r="AD49" s="107">
        <f t="shared" si="9"/>
        <v>0</v>
      </c>
      <c r="AE49" s="160"/>
    </row>
    <row r="50" spans="1:31" s="6" customFormat="1" ht="164.25" customHeight="1">
      <c r="A50" s="57">
        <v>36</v>
      </c>
      <c r="B50" s="58">
        <v>36</v>
      </c>
      <c r="C50" s="76" t="s">
        <v>250</v>
      </c>
      <c r="D50" s="76" t="s">
        <v>251</v>
      </c>
      <c r="E50" s="77">
        <v>0.5</v>
      </c>
      <c r="F50" s="62"/>
      <c r="G50" s="63"/>
      <c r="H50" s="63"/>
      <c r="I50" s="110" t="s">
        <v>252</v>
      </c>
      <c r="J50" s="109" t="s">
        <v>253</v>
      </c>
      <c r="K50" s="109"/>
      <c r="L50" s="109" t="s">
        <v>254</v>
      </c>
      <c r="M50" s="104"/>
      <c r="N50" s="105"/>
      <c r="O50" s="106"/>
      <c r="P50" s="107"/>
      <c r="Q50" s="134" t="s">
        <v>255</v>
      </c>
      <c r="R50" s="104"/>
      <c r="S50" s="135">
        <v>30</v>
      </c>
      <c r="T50" s="136">
        <f t="shared" si="8"/>
        <v>0</v>
      </c>
      <c r="U50" s="104"/>
      <c r="V50" s="104"/>
      <c r="W50" s="135"/>
      <c r="X50" s="137"/>
      <c r="Y50" s="136"/>
      <c r="Z50" s="105"/>
      <c r="AA50" s="136"/>
      <c r="AB50" s="105"/>
      <c r="AC50" s="159"/>
      <c r="AD50" s="107">
        <f t="shared" si="9"/>
        <v>0</v>
      </c>
      <c r="AE50" s="160"/>
    </row>
    <row r="51" spans="1:42" s="10" customFormat="1" ht="154.5" customHeight="1">
      <c r="A51" s="47">
        <v>37</v>
      </c>
      <c r="B51" s="48">
        <v>37</v>
      </c>
      <c r="C51" s="78" t="s">
        <v>256</v>
      </c>
      <c r="D51" s="50" t="s">
        <v>257</v>
      </c>
      <c r="E51" s="74">
        <v>1</v>
      </c>
      <c r="F51" s="52"/>
      <c r="G51" s="53"/>
      <c r="H51" s="53"/>
      <c r="I51" s="114" t="s">
        <v>258</v>
      </c>
      <c r="J51" s="97" t="s">
        <v>259</v>
      </c>
      <c r="K51" s="98"/>
      <c r="L51" s="98"/>
      <c r="M51" s="98"/>
      <c r="N51" s="99"/>
      <c r="O51" s="100"/>
      <c r="P51" s="101"/>
      <c r="Q51" s="130" t="s">
        <v>260</v>
      </c>
      <c r="R51" s="98"/>
      <c r="S51" s="131">
        <v>0</v>
      </c>
      <c r="T51" s="132">
        <f t="shared" si="8"/>
        <v>0</v>
      </c>
      <c r="U51" s="98"/>
      <c r="V51" s="98"/>
      <c r="W51" s="131"/>
      <c r="X51" s="133"/>
      <c r="Y51" s="132"/>
      <c r="Z51" s="99"/>
      <c r="AA51" s="132"/>
      <c r="AB51" s="99"/>
      <c r="AC51" s="157"/>
      <c r="AD51" s="101">
        <f t="shared" si="9"/>
        <v>0</v>
      </c>
      <c r="AE51" s="158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s="10" customFormat="1" ht="123.75" customHeight="1">
      <c r="A52" s="47">
        <v>38</v>
      </c>
      <c r="B52" s="48">
        <v>38</v>
      </c>
      <c r="C52" s="56" t="s">
        <v>261</v>
      </c>
      <c r="D52" s="50" t="s">
        <v>257</v>
      </c>
      <c r="E52" s="74">
        <v>1</v>
      </c>
      <c r="F52" s="52"/>
      <c r="G52" s="53"/>
      <c r="H52" s="53"/>
      <c r="I52" s="114" t="s">
        <v>262</v>
      </c>
      <c r="J52" s="97" t="s">
        <v>263</v>
      </c>
      <c r="K52" s="98"/>
      <c r="L52" s="98"/>
      <c r="M52" s="98"/>
      <c r="N52" s="99"/>
      <c r="O52" s="100"/>
      <c r="P52" s="101"/>
      <c r="Q52" s="130" t="s">
        <v>264</v>
      </c>
      <c r="R52" s="98"/>
      <c r="S52" s="131">
        <v>30</v>
      </c>
      <c r="T52" s="132">
        <f t="shared" si="8"/>
        <v>0</v>
      </c>
      <c r="U52" s="98"/>
      <c r="V52" s="98"/>
      <c r="W52" s="131"/>
      <c r="X52" s="133"/>
      <c r="Y52" s="132"/>
      <c r="Z52" s="99"/>
      <c r="AA52" s="132"/>
      <c r="AB52" s="99"/>
      <c r="AC52" s="157"/>
      <c r="AD52" s="101">
        <f t="shared" si="9"/>
        <v>0</v>
      </c>
      <c r="AE52" s="158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31" s="6" customFormat="1" ht="161.25" customHeight="1">
      <c r="A53" s="57">
        <v>39</v>
      </c>
      <c r="B53" s="58">
        <v>39</v>
      </c>
      <c r="C53" s="59" t="s">
        <v>265</v>
      </c>
      <c r="D53" s="76" t="s">
        <v>266</v>
      </c>
      <c r="E53" s="77">
        <v>1</v>
      </c>
      <c r="F53" s="62"/>
      <c r="G53" s="63"/>
      <c r="H53" s="63"/>
      <c r="I53" s="110"/>
      <c r="J53" s="109"/>
      <c r="K53" s="104"/>
      <c r="L53" s="104"/>
      <c r="M53" s="104"/>
      <c r="N53" s="105"/>
      <c r="O53" s="106"/>
      <c r="P53" s="107"/>
      <c r="Q53" s="134"/>
      <c r="R53" s="104"/>
      <c r="S53" s="135">
        <v>0</v>
      </c>
      <c r="T53" s="136">
        <f t="shared" si="8"/>
        <v>0</v>
      </c>
      <c r="U53" s="104"/>
      <c r="V53" s="104"/>
      <c r="W53" s="135"/>
      <c r="X53" s="137"/>
      <c r="Y53" s="136"/>
      <c r="Z53" s="105"/>
      <c r="AA53" s="136"/>
      <c r="AB53" s="105"/>
      <c r="AC53" s="159"/>
      <c r="AD53" s="107">
        <f t="shared" si="9"/>
        <v>0</v>
      </c>
      <c r="AE53" s="160"/>
    </row>
    <row r="54" spans="1:31" s="7" customFormat="1" ht="236.25" customHeight="1">
      <c r="A54" s="47">
        <v>40</v>
      </c>
      <c r="B54" s="48">
        <v>40</v>
      </c>
      <c r="C54" s="49" t="s">
        <v>267</v>
      </c>
      <c r="D54" s="50" t="s">
        <v>257</v>
      </c>
      <c r="E54" s="74">
        <v>1</v>
      </c>
      <c r="F54" s="52"/>
      <c r="G54" s="53"/>
      <c r="H54" s="53"/>
      <c r="I54" s="114" t="s">
        <v>268</v>
      </c>
      <c r="J54" s="97" t="s">
        <v>269</v>
      </c>
      <c r="K54" s="98"/>
      <c r="L54" s="98"/>
      <c r="M54" s="98"/>
      <c r="N54" s="99"/>
      <c r="O54" s="100"/>
      <c r="P54" s="101"/>
      <c r="Q54" s="130" t="s">
        <v>270</v>
      </c>
      <c r="R54" s="98"/>
      <c r="S54" s="131">
        <v>30</v>
      </c>
      <c r="T54" s="132">
        <f t="shared" si="8"/>
        <v>0</v>
      </c>
      <c r="U54" s="98"/>
      <c r="V54" s="98"/>
      <c r="W54" s="131"/>
      <c r="X54" s="133"/>
      <c r="Y54" s="132"/>
      <c r="Z54" s="99"/>
      <c r="AA54" s="132"/>
      <c r="AB54" s="99"/>
      <c r="AC54" s="157"/>
      <c r="AD54" s="101">
        <f t="shared" si="9"/>
        <v>0</v>
      </c>
      <c r="AE54" s="158"/>
    </row>
    <row r="55" spans="1:31" s="7" customFormat="1" ht="114.75" customHeight="1">
      <c r="A55" s="47">
        <v>41</v>
      </c>
      <c r="B55" s="48">
        <v>41</v>
      </c>
      <c r="C55" s="49" t="s">
        <v>271</v>
      </c>
      <c r="D55" s="50" t="s">
        <v>257</v>
      </c>
      <c r="E55" s="74">
        <v>1</v>
      </c>
      <c r="F55" s="52"/>
      <c r="G55" s="53"/>
      <c r="H55" s="53"/>
      <c r="I55" s="114" t="s">
        <v>272</v>
      </c>
      <c r="J55" s="97" t="s">
        <v>273</v>
      </c>
      <c r="K55" s="98"/>
      <c r="L55" s="97"/>
      <c r="M55" s="98"/>
      <c r="N55" s="99"/>
      <c r="O55" s="100"/>
      <c r="P55" s="101"/>
      <c r="Q55" s="130" t="s">
        <v>274</v>
      </c>
      <c r="R55" s="98"/>
      <c r="S55" s="131">
        <v>30</v>
      </c>
      <c r="T55" s="132">
        <f t="shared" si="8"/>
        <v>0</v>
      </c>
      <c r="U55" s="98"/>
      <c r="V55" s="98"/>
      <c r="W55" s="131"/>
      <c r="X55" s="133"/>
      <c r="Y55" s="132"/>
      <c r="Z55" s="99"/>
      <c r="AA55" s="132"/>
      <c r="AB55" s="99"/>
      <c r="AC55" s="157"/>
      <c r="AD55" s="101">
        <f t="shared" si="9"/>
        <v>0</v>
      </c>
      <c r="AE55" s="158"/>
    </row>
    <row r="56" spans="1:31" s="7" customFormat="1" ht="131.25" customHeight="1">
      <c r="A56" s="47">
        <v>42</v>
      </c>
      <c r="B56" s="48">
        <v>42</v>
      </c>
      <c r="C56" s="49" t="s">
        <v>275</v>
      </c>
      <c r="D56" s="50" t="s">
        <v>257</v>
      </c>
      <c r="E56" s="74">
        <v>1</v>
      </c>
      <c r="F56" s="52"/>
      <c r="G56" s="53"/>
      <c r="H56" s="53"/>
      <c r="I56" s="114" t="s">
        <v>276</v>
      </c>
      <c r="J56" s="97" t="s">
        <v>277</v>
      </c>
      <c r="K56" s="98"/>
      <c r="L56" s="97"/>
      <c r="M56" s="98"/>
      <c r="N56" s="99"/>
      <c r="O56" s="100"/>
      <c r="P56" s="101"/>
      <c r="Q56" s="130" t="s">
        <v>278</v>
      </c>
      <c r="R56" s="98"/>
      <c r="S56" s="131">
        <v>0</v>
      </c>
      <c r="T56" s="132">
        <f t="shared" si="8"/>
        <v>0</v>
      </c>
      <c r="U56" s="98"/>
      <c r="V56" s="98"/>
      <c r="W56" s="131"/>
      <c r="X56" s="133"/>
      <c r="Y56" s="132"/>
      <c r="Z56" s="99"/>
      <c r="AA56" s="132"/>
      <c r="AB56" s="99"/>
      <c r="AC56" s="157"/>
      <c r="AD56" s="101">
        <f t="shared" si="9"/>
        <v>0</v>
      </c>
      <c r="AE56" s="158"/>
    </row>
    <row r="57" spans="1:31" s="7" customFormat="1" ht="109.5" customHeight="1">
      <c r="A57" s="47">
        <v>43</v>
      </c>
      <c r="B57" s="48">
        <v>43</v>
      </c>
      <c r="C57" s="49" t="s">
        <v>279</v>
      </c>
      <c r="D57" s="50" t="s">
        <v>257</v>
      </c>
      <c r="E57" s="74">
        <v>1</v>
      </c>
      <c r="F57" s="52"/>
      <c r="G57" s="53"/>
      <c r="H57" s="53"/>
      <c r="I57" s="114" t="s">
        <v>280</v>
      </c>
      <c r="J57" s="97" t="s">
        <v>281</v>
      </c>
      <c r="K57" s="98"/>
      <c r="L57" s="97"/>
      <c r="M57" s="98"/>
      <c r="N57" s="99"/>
      <c r="O57" s="100"/>
      <c r="P57" s="101"/>
      <c r="Q57" s="130" t="s">
        <v>282</v>
      </c>
      <c r="R57" s="98"/>
      <c r="S57" s="131">
        <v>0</v>
      </c>
      <c r="T57" s="132">
        <f t="shared" si="8"/>
        <v>0</v>
      </c>
      <c r="U57" s="98"/>
      <c r="V57" s="98"/>
      <c r="W57" s="131"/>
      <c r="X57" s="133"/>
      <c r="Y57" s="132"/>
      <c r="Z57" s="99"/>
      <c r="AA57" s="132"/>
      <c r="AB57" s="99"/>
      <c r="AC57" s="157"/>
      <c r="AD57" s="101">
        <f t="shared" si="9"/>
        <v>0</v>
      </c>
      <c r="AE57" s="158"/>
    </row>
    <row r="58" spans="1:31" s="7" customFormat="1" ht="78" customHeight="1">
      <c r="A58" s="47">
        <v>44</v>
      </c>
      <c r="B58" s="48">
        <v>44</v>
      </c>
      <c r="C58" s="49" t="s">
        <v>283</v>
      </c>
      <c r="D58" s="50" t="s">
        <v>257</v>
      </c>
      <c r="E58" s="74">
        <v>1</v>
      </c>
      <c r="F58" s="52"/>
      <c r="G58" s="53"/>
      <c r="H58" s="53"/>
      <c r="I58" s="114" t="s">
        <v>284</v>
      </c>
      <c r="J58" s="97" t="s">
        <v>285</v>
      </c>
      <c r="K58" s="98"/>
      <c r="L58" s="97"/>
      <c r="M58" s="98"/>
      <c r="N58" s="99"/>
      <c r="O58" s="100"/>
      <c r="P58" s="101"/>
      <c r="Q58" s="130" t="s">
        <v>286</v>
      </c>
      <c r="R58" s="98"/>
      <c r="S58" s="131">
        <v>30</v>
      </c>
      <c r="T58" s="132">
        <f t="shared" si="8"/>
        <v>0</v>
      </c>
      <c r="U58" s="98"/>
      <c r="V58" s="98"/>
      <c r="W58" s="131"/>
      <c r="X58" s="133"/>
      <c r="Y58" s="132"/>
      <c r="Z58" s="99"/>
      <c r="AA58" s="132"/>
      <c r="AB58" s="99"/>
      <c r="AC58" s="157"/>
      <c r="AD58" s="101">
        <f t="shared" si="9"/>
        <v>0</v>
      </c>
      <c r="AE58" s="158"/>
    </row>
    <row r="59" spans="1:31" s="7" customFormat="1" ht="78" customHeight="1">
      <c r="A59" s="47">
        <v>45</v>
      </c>
      <c r="B59" s="48">
        <v>45</v>
      </c>
      <c r="C59" s="49" t="s">
        <v>287</v>
      </c>
      <c r="D59" s="50" t="s">
        <v>257</v>
      </c>
      <c r="E59" s="74">
        <v>1</v>
      </c>
      <c r="F59" s="52"/>
      <c r="G59" s="53"/>
      <c r="H59" s="53"/>
      <c r="I59" s="114" t="s">
        <v>288</v>
      </c>
      <c r="J59" s="97" t="s">
        <v>289</v>
      </c>
      <c r="K59" s="98"/>
      <c r="L59" s="97"/>
      <c r="M59" s="98"/>
      <c r="N59" s="99"/>
      <c r="O59" s="100"/>
      <c r="P59" s="101"/>
      <c r="Q59" s="130" t="s">
        <v>290</v>
      </c>
      <c r="R59" s="98"/>
      <c r="S59" s="131">
        <v>30</v>
      </c>
      <c r="T59" s="132">
        <f t="shared" si="8"/>
        <v>0</v>
      </c>
      <c r="U59" s="98"/>
      <c r="V59" s="98"/>
      <c r="W59" s="131"/>
      <c r="X59" s="133"/>
      <c r="Y59" s="132"/>
      <c r="Z59" s="99"/>
      <c r="AA59" s="132"/>
      <c r="AB59" s="99"/>
      <c r="AC59" s="157"/>
      <c r="AD59" s="101">
        <f t="shared" si="9"/>
        <v>0</v>
      </c>
      <c r="AE59" s="158"/>
    </row>
    <row r="60" spans="1:31" s="7" customFormat="1" ht="88.5" customHeight="1">
      <c r="A60" s="47">
        <v>46</v>
      </c>
      <c r="B60" s="48">
        <v>46</v>
      </c>
      <c r="C60" s="49" t="s">
        <v>291</v>
      </c>
      <c r="D60" s="50" t="s">
        <v>257</v>
      </c>
      <c r="E60" s="74">
        <v>1</v>
      </c>
      <c r="F60" s="52"/>
      <c r="G60" s="53"/>
      <c r="H60" s="53"/>
      <c r="I60" s="114" t="s">
        <v>292</v>
      </c>
      <c r="J60" s="97" t="s">
        <v>293</v>
      </c>
      <c r="K60" s="98"/>
      <c r="L60" s="97"/>
      <c r="M60" s="98"/>
      <c r="N60" s="99"/>
      <c r="O60" s="100"/>
      <c r="P60" s="101"/>
      <c r="Q60" s="130" t="s">
        <v>294</v>
      </c>
      <c r="R60" s="98"/>
      <c r="S60" s="131">
        <v>30</v>
      </c>
      <c r="T60" s="132">
        <f t="shared" si="8"/>
        <v>0</v>
      </c>
      <c r="U60" s="98"/>
      <c r="V60" s="98"/>
      <c r="W60" s="131"/>
      <c r="X60" s="133"/>
      <c r="Y60" s="132"/>
      <c r="Z60" s="99"/>
      <c r="AA60" s="132"/>
      <c r="AB60" s="99"/>
      <c r="AC60" s="157"/>
      <c r="AD60" s="101">
        <f t="shared" si="9"/>
        <v>0</v>
      </c>
      <c r="AE60" s="158"/>
    </row>
    <row r="61" spans="1:31" s="7" customFormat="1" ht="175.5" customHeight="1">
      <c r="A61" s="47">
        <v>47</v>
      </c>
      <c r="B61" s="48">
        <v>47</v>
      </c>
      <c r="C61" s="49" t="s">
        <v>295</v>
      </c>
      <c r="D61" s="50" t="s">
        <v>296</v>
      </c>
      <c r="E61" s="74">
        <v>1</v>
      </c>
      <c r="F61" s="52"/>
      <c r="G61" s="53"/>
      <c r="H61" s="53"/>
      <c r="I61" s="114" t="s">
        <v>297</v>
      </c>
      <c r="J61" s="97" t="s">
        <v>298</v>
      </c>
      <c r="K61" s="98"/>
      <c r="L61" s="98"/>
      <c r="M61" s="98"/>
      <c r="N61" s="99"/>
      <c r="O61" s="100"/>
      <c r="P61" s="101"/>
      <c r="Q61" s="130" t="s">
        <v>299</v>
      </c>
      <c r="R61" s="98"/>
      <c r="S61" s="131">
        <v>0</v>
      </c>
      <c r="T61" s="132">
        <f t="shared" si="8"/>
        <v>0</v>
      </c>
      <c r="U61" s="98"/>
      <c r="V61" s="98"/>
      <c r="W61" s="131"/>
      <c r="X61" s="133"/>
      <c r="Y61" s="132"/>
      <c r="Z61" s="99"/>
      <c r="AA61" s="132"/>
      <c r="AB61" s="99"/>
      <c r="AC61" s="157"/>
      <c r="AD61" s="101">
        <f t="shared" si="9"/>
        <v>0</v>
      </c>
      <c r="AE61" s="158"/>
    </row>
    <row r="62" spans="1:31" s="7" customFormat="1" ht="86.25" customHeight="1">
      <c r="A62" s="47">
        <v>48</v>
      </c>
      <c r="B62" s="48">
        <v>48</v>
      </c>
      <c r="C62" s="49" t="s">
        <v>300</v>
      </c>
      <c r="D62" s="50" t="s">
        <v>296</v>
      </c>
      <c r="E62" s="74">
        <v>1</v>
      </c>
      <c r="F62" s="52"/>
      <c r="G62" s="53"/>
      <c r="H62" s="53"/>
      <c r="I62" s="114" t="s">
        <v>301</v>
      </c>
      <c r="J62" s="97" t="s">
        <v>302</v>
      </c>
      <c r="K62" s="98"/>
      <c r="L62" s="97"/>
      <c r="M62" s="98"/>
      <c r="N62" s="99"/>
      <c r="O62" s="100"/>
      <c r="P62" s="101"/>
      <c r="Q62" s="130" t="s">
        <v>303</v>
      </c>
      <c r="R62" s="98"/>
      <c r="S62" s="131">
        <v>0</v>
      </c>
      <c r="T62" s="132">
        <f t="shared" si="8"/>
        <v>0</v>
      </c>
      <c r="U62" s="98"/>
      <c r="V62" s="98"/>
      <c r="W62" s="131"/>
      <c r="X62" s="133"/>
      <c r="Y62" s="132"/>
      <c r="Z62" s="99"/>
      <c r="AA62" s="132"/>
      <c r="AB62" s="99"/>
      <c r="AC62" s="157"/>
      <c r="AD62" s="101">
        <f t="shared" si="9"/>
        <v>0</v>
      </c>
      <c r="AE62" s="158"/>
    </row>
    <row r="63" spans="1:31" s="7" customFormat="1" ht="116.25" customHeight="1">
      <c r="A63" s="79">
        <v>49</v>
      </c>
      <c r="B63" s="80">
        <v>49</v>
      </c>
      <c r="C63" s="81" t="s">
        <v>304</v>
      </c>
      <c r="D63" s="82" t="s">
        <v>296</v>
      </c>
      <c r="E63" s="83">
        <v>1</v>
      </c>
      <c r="F63" s="84"/>
      <c r="G63" s="85"/>
      <c r="H63" s="85"/>
      <c r="I63" s="116" t="s">
        <v>305</v>
      </c>
      <c r="J63" s="117" t="s">
        <v>306</v>
      </c>
      <c r="K63" s="118"/>
      <c r="L63" s="117"/>
      <c r="M63" s="118"/>
      <c r="N63" s="119"/>
      <c r="O63" s="120"/>
      <c r="P63" s="121"/>
      <c r="Q63" s="140" t="s">
        <v>307</v>
      </c>
      <c r="R63" s="118"/>
      <c r="S63" s="141"/>
      <c r="T63" s="142">
        <f t="shared" si="8"/>
        <v>0</v>
      </c>
      <c r="U63" s="118"/>
      <c r="V63" s="118"/>
      <c r="W63" s="141"/>
      <c r="X63" s="143"/>
      <c r="Y63" s="142"/>
      <c r="Z63" s="119"/>
      <c r="AA63" s="132"/>
      <c r="AB63" s="99"/>
      <c r="AC63" s="157"/>
      <c r="AD63" s="101">
        <f t="shared" si="9"/>
        <v>0</v>
      </c>
      <c r="AE63" s="158"/>
    </row>
    <row r="64" spans="1:31" s="7" customFormat="1" ht="116.25" customHeight="1">
      <c r="A64" s="47">
        <v>50</v>
      </c>
      <c r="B64" s="48">
        <v>50</v>
      </c>
      <c r="C64" s="49" t="s">
        <v>308</v>
      </c>
      <c r="D64" s="50" t="s">
        <v>296</v>
      </c>
      <c r="E64" s="74">
        <v>1</v>
      </c>
      <c r="F64" s="52"/>
      <c r="G64" s="53"/>
      <c r="H64" s="53"/>
      <c r="I64" s="114" t="s">
        <v>309</v>
      </c>
      <c r="J64" s="97" t="s">
        <v>310</v>
      </c>
      <c r="K64" s="98"/>
      <c r="L64" s="97"/>
      <c r="M64" s="98"/>
      <c r="N64" s="99"/>
      <c r="O64" s="100"/>
      <c r="P64" s="101"/>
      <c r="Q64" s="130" t="s">
        <v>311</v>
      </c>
      <c r="R64" s="98"/>
      <c r="S64" s="131">
        <v>30</v>
      </c>
      <c r="T64" s="132">
        <f t="shared" si="8"/>
        <v>0</v>
      </c>
      <c r="U64" s="98"/>
      <c r="V64" s="98"/>
      <c r="W64" s="131"/>
      <c r="X64" s="133"/>
      <c r="Y64" s="132"/>
      <c r="Z64" s="99"/>
      <c r="AA64" s="132"/>
      <c r="AB64" s="99"/>
      <c r="AC64" s="157"/>
      <c r="AD64" s="101">
        <f t="shared" si="9"/>
        <v>0</v>
      </c>
      <c r="AE64" s="158"/>
    </row>
    <row r="65" spans="1:31" s="7" customFormat="1" ht="116.25" customHeight="1">
      <c r="A65" s="47">
        <v>51</v>
      </c>
      <c r="B65" s="48">
        <v>51</v>
      </c>
      <c r="C65" s="65" t="s">
        <v>312</v>
      </c>
      <c r="D65" s="50" t="s">
        <v>296</v>
      </c>
      <c r="E65" s="74">
        <v>1</v>
      </c>
      <c r="F65" s="52"/>
      <c r="G65" s="53"/>
      <c r="H65" s="53"/>
      <c r="I65" s="114" t="s">
        <v>313</v>
      </c>
      <c r="J65" s="97" t="s">
        <v>314</v>
      </c>
      <c r="K65" s="98"/>
      <c r="L65" s="97"/>
      <c r="M65" s="98"/>
      <c r="N65" s="99"/>
      <c r="O65" s="100"/>
      <c r="P65" s="101"/>
      <c r="Q65" s="130" t="s">
        <v>315</v>
      </c>
      <c r="R65" s="98"/>
      <c r="S65" s="131"/>
      <c r="T65" s="132"/>
      <c r="U65" s="98"/>
      <c r="V65" s="98"/>
      <c r="W65" s="131"/>
      <c r="X65" s="133"/>
      <c r="Y65" s="132"/>
      <c r="Z65" s="99"/>
      <c r="AA65" s="132"/>
      <c r="AB65" s="99"/>
      <c r="AC65" s="157"/>
      <c r="AD65" s="244"/>
      <c r="AE65" s="158"/>
    </row>
    <row r="66" spans="1:31" s="5" customFormat="1" ht="41.25" customHeight="1">
      <c r="A66" s="68">
        <v>52</v>
      </c>
      <c r="B66" s="69">
        <v>52</v>
      </c>
      <c r="C66" s="70" t="s">
        <v>227</v>
      </c>
      <c r="D66" s="164"/>
      <c r="E66" s="71">
        <f aca="true" t="shared" si="10" ref="E66:I66">SUM(E46:E65)</f>
        <v>19.5</v>
      </c>
      <c r="F66" s="165"/>
      <c r="G66" s="73">
        <f t="shared" si="10"/>
        <v>0</v>
      </c>
      <c r="H66" s="73">
        <f t="shared" si="10"/>
        <v>0</v>
      </c>
      <c r="I66" s="73">
        <f t="shared" si="10"/>
        <v>0</v>
      </c>
      <c r="J66" s="73">
        <f aca="true" t="shared" si="11" ref="J66:O66">SUM(J46:J64)</f>
        <v>0</v>
      </c>
      <c r="K66" s="73">
        <f t="shared" si="11"/>
        <v>0</v>
      </c>
      <c r="L66" s="73">
        <f t="shared" si="11"/>
        <v>0</v>
      </c>
      <c r="M66" s="73">
        <f t="shared" si="11"/>
        <v>0</v>
      </c>
      <c r="N66" s="73">
        <f t="shared" si="11"/>
        <v>0</v>
      </c>
      <c r="O66" s="73">
        <f t="shared" si="11"/>
        <v>0</v>
      </c>
      <c r="P66" s="73">
        <f>SUM(P46:P65)</f>
        <v>0</v>
      </c>
      <c r="Q66" s="73">
        <f aca="true" t="shared" si="12" ref="Q66:AD66">SUM(Q46:Q64)</f>
        <v>0</v>
      </c>
      <c r="R66" s="73">
        <f t="shared" si="12"/>
        <v>0</v>
      </c>
      <c r="S66" s="73"/>
      <c r="T66" s="73">
        <f t="shared" si="12"/>
        <v>0</v>
      </c>
      <c r="U66" s="73">
        <f t="shared" si="12"/>
        <v>0</v>
      </c>
      <c r="V66" s="73">
        <f t="shared" si="12"/>
        <v>0</v>
      </c>
      <c r="W66" s="73">
        <f t="shared" si="12"/>
        <v>0</v>
      </c>
      <c r="X66" s="73">
        <f t="shared" si="12"/>
        <v>0</v>
      </c>
      <c r="Y66" s="73">
        <f t="shared" si="12"/>
        <v>0</v>
      </c>
      <c r="Z66" s="73">
        <f t="shared" si="12"/>
        <v>0</v>
      </c>
      <c r="AA66" s="73">
        <f t="shared" si="12"/>
        <v>0</v>
      </c>
      <c r="AB66" s="73">
        <f t="shared" si="12"/>
        <v>0</v>
      </c>
      <c r="AC66" s="73">
        <f t="shared" si="12"/>
        <v>0</v>
      </c>
      <c r="AD66" s="73">
        <f t="shared" si="12"/>
        <v>0</v>
      </c>
      <c r="AE66" s="162"/>
    </row>
    <row r="67" spans="1:31" s="6" customFormat="1" ht="128.25" customHeight="1">
      <c r="A67" s="57">
        <v>53</v>
      </c>
      <c r="B67" s="58">
        <v>53</v>
      </c>
      <c r="C67" s="166" t="s">
        <v>316</v>
      </c>
      <c r="D67" s="76" t="s">
        <v>229</v>
      </c>
      <c r="E67" s="167">
        <v>1</v>
      </c>
      <c r="F67" s="62"/>
      <c r="G67" s="63"/>
      <c r="H67" s="63"/>
      <c r="I67" s="110" t="s">
        <v>317</v>
      </c>
      <c r="J67" s="109" t="s">
        <v>318</v>
      </c>
      <c r="K67" s="104"/>
      <c r="L67" s="104"/>
      <c r="M67" s="104"/>
      <c r="N67" s="105"/>
      <c r="O67" s="106"/>
      <c r="P67" s="107"/>
      <c r="Q67" s="134" t="s">
        <v>319</v>
      </c>
      <c r="R67" s="104"/>
      <c r="S67" s="135">
        <v>30</v>
      </c>
      <c r="T67" s="136">
        <f aca="true" t="shared" si="13" ref="T67:T77">P67*S67%</f>
        <v>0</v>
      </c>
      <c r="U67" s="104"/>
      <c r="V67" s="104"/>
      <c r="W67" s="135"/>
      <c r="X67" s="137"/>
      <c r="Y67" s="136"/>
      <c r="Z67" s="105"/>
      <c r="AA67" s="136"/>
      <c r="AB67" s="105"/>
      <c r="AC67" s="159"/>
      <c r="AD67" s="107">
        <f aca="true" t="shared" si="14" ref="AD67:AD84">T67+X67+Y67+AA67</f>
        <v>0</v>
      </c>
      <c r="AE67" s="160"/>
    </row>
    <row r="68" spans="1:31" s="6" customFormat="1" ht="128.25" customHeight="1">
      <c r="A68" s="57">
        <v>54</v>
      </c>
      <c r="B68" s="58">
        <v>54</v>
      </c>
      <c r="C68" s="166" t="s">
        <v>320</v>
      </c>
      <c r="D68" s="76" t="s">
        <v>235</v>
      </c>
      <c r="E68" s="167">
        <v>1</v>
      </c>
      <c r="F68" s="62"/>
      <c r="G68" s="63"/>
      <c r="H68" s="63"/>
      <c r="I68" s="110" t="s">
        <v>321</v>
      </c>
      <c r="J68" s="109" t="s">
        <v>322</v>
      </c>
      <c r="K68" s="109"/>
      <c r="L68" s="109"/>
      <c r="M68" s="104"/>
      <c r="N68" s="105"/>
      <c r="O68" s="106"/>
      <c r="P68" s="107"/>
      <c r="Q68" s="134" t="s">
        <v>323</v>
      </c>
      <c r="R68" s="104"/>
      <c r="S68" s="135">
        <v>0</v>
      </c>
      <c r="T68" s="136">
        <f t="shared" si="13"/>
        <v>0</v>
      </c>
      <c r="U68" s="104"/>
      <c r="V68" s="104"/>
      <c r="W68" s="135"/>
      <c r="X68" s="137"/>
      <c r="Y68" s="136"/>
      <c r="Z68" s="105"/>
      <c r="AA68" s="136"/>
      <c r="AB68" s="105"/>
      <c r="AC68" s="159"/>
      <c r="AD68" s="107">
        <f t="shared" si="14"/>
        <v>0</v>
      </c>
      <c r="AE68" s="160"/>
    </row>
    <row r="69" spans="1:31" s="6" customFormat="1" ht="128.25" customHeight="1">
      <c r="A69" s="57">
        <v>55</v>
      </c>
      <c r="B69" s="58">
        <v>55</v>
      </c>
      <c r="C69" s="166" t="s">
        <v>324</v>
      </c>
      <c r="D69" s="76" t="s">
        <v>325</v>
      </c>
      <c r="E69" s="167">
        <v>1</v>
      </c>
      <c r="F69" s="62"/>
      <c r="G69" s="63"/>
      <c r="H69" s="63"/>
      <c r="I69" s="110" t="s">
        <v>326</v>
      </c>
      <c r="J69" s="109" t="s">
        <v>327</v>
      </c>
      <c r="K69" s="104"/>
      <c r="L69" s="109"/>
      <c r="M69" s="104"/>
      <c r="N69" s="105"/>
      <c r="O69" s="106"/>
      <c r="P69" s="107"/>
      <c r="Q69" s="134" t="s">
        <v>328</v>
      </c>
      <c r="R69" s="104"/>
      <c r="S69" s="135">
        <v>30</v>
      </c>
      <c r="T69" s="136">
        <f t="shared" si="13"/>
        <v>0</v>
      </c>
      <c r="U69" s="104"/>
      <c r="V69" s="104"/>
      <c r="W69" s="135"/>
      <c r="X69" s="137"/>
      <c r="Y69" s="136"/>
      <c r="Z69" s="105"/>
      <c r="AA69" s="136"/>
      <c r="AB69" s="105"/>
      <c r="AC69" s="159"/>
      <c r="AD69" s="107">
        <f t="shared" si="14"/>
        <v>0</v>
      </c>
      <c r="AE69" s="160"/>
    </row>
    <row r="70" spans="1:31" s="6" customFormat="1" ht="128.25" customHeight="1">
      <c r="A70" s="57">
        <v>56</v>
      </c>
      <c r="B70" s="58">
        <v>56</v>
      </c>
      <c r="C70" s="166" t="s">
        <v>250</v>
      </c>
      <c r="D70" s="76" t="s">
        <v>251</v>
      </c>
      <c r="E70" s="167">
        <v>1</v>
      </c>
      <c r="F70" s="62"/>
      <c r="G70" s="63"/>
      <c r="H70" s="63"/>
      <c r="I70" s="110" t="s">
        <v>252</v>
      </c>
      <c r="J70" s="109" t="s">
        <v>329</v>
      </c>
      <c r="K70" s="104"/>
      <c r="L70" s="109"/>
      <c r="M70" s="104"/>
      <c r="N70" s="105"/>
      <c r="O70" s="106"/>
      <c r="P70" s="107"/>
      <c r="Q70" s="134" t="s">
        <v>330</v>
      </c>
      <c r="R70" s="104"/>
      <c r="S70" s="135">
        <v>30</v>
      </c>
      <c r="T70" s="136">
        <f t="shared" si="13"/>
        <v>0</v>
      </c>
      <c r="U70" s="104"/>
      <c r="V70" s="104"/>
      <c r="W70" s="135"/>
      <c r="X70" s="137"/>
      <c r="Y70" s="136"/>
      <c r="Z70" s="105"/>
      <c r="AA70" s="136"/>
      <c r="AB70" s="105"/>
      <c r="AC70" s="159"/>
      <c r="AD70" s="107">
        <f t="shared" si="14"/>
        <v>0</v>
      </c>
      <c r="AE70" s="160"/>
    </row>
    <row r="71" spans="1:31" s="9" customFormat="1" ht="128.25" customHeight="1">
      <c r="A71" s="168">
        <v>57</v>
      </c>
      <c r="B71" s="169">
        <v>57</v>
      </c>
      <c r="C71" s="170" t="s">
        <v>331</v>
      </c>
      <c r="D71" s="171" t="s">
        <v>332</v>
      </c>
      <c r="E71" s="172">
        <v>1</v>
      </c>
      <c r="F71" s="173"/>
      <c r="G71" s="174"/>
      <c r="H71" s="174"/>
      <c r="I71" s="209" t="s">
        <v>333</v>
      </c>
      <c r="J71" s="210" t="s">
        <v>334</v>
      </c>
      <c r="K71" s="211"/>
      <c r="L71" s="211"/>
      <c r="M71" s="211"/>
      <c r="N71" s="212"/>
      <c r="O71" s="213"/>
      <c r="P71" s="214"/>
      <c r="Q71" s="231" t="s">
        <v>335</v>
      </c>
      <c r="R71" s="211"/>
      <c r="S71" s="232">
        <v>30</v>
      </c>
      <c r="T71" s="233">
        <f t="shared" si="13"/>
        <v>0</v>
      </c>
      <c r="U71" s="211"/>
      <c r="V71" s="211"/>
      <c r="W71" s="232"/>
      <c r="X71" s="234"/>
      <c r="Y71" s="233"/>
      <c r="Z71" s="212"/>
      <c r="AA71" s="233"/>
      <c r="AB71" s="212"/>
      <c r="AC71" s="245"/>
      <c r="AD71" s="214">
        <f t="shared" si="14"/>
        <v>0</v>
      </c>
      <c r="AE71" s="246"/>
    </row>
    <row r="72" spans="1:31" s="6" customFormat="1" ht="128.25" customHeight="1">
      <c r="A72" s="57">
        <v>58</v>
      </c>
      <c r="B72" s="58">
        <v>58</v>
      </c>
      <c r="C72" s="166" t="s">
        <v>127</v>
      </c>
      <c r="D72" s="76" t="s">
        <v>336</v>
      </c>
      <c r="E72" s="167">
        <v>1</v>
      </c>
      <c r="F72" s="62"/>
      <c r="G72" s="63"/>
      <c r="H72" s="63"/>
      <c r="I72" s="110"/>
      <c r="J72" s="109"/>
      <c r="K72" s="104"/>
      <c r="L72" s="104"/>
      <c r="M72" s="104"/>
      <c r="N72" s="105"/>
      <c r="O72" s="106"/>
      <c r="P72" s="107"/>
      <c r="Q72" s="134"/>
      <c r="R72" s="104"/>
      <c r="S72" s="135">
        <v>0</v>
      </c>
      <c r="T72" s="136">
        <f t="shared" si="13"/>
        <v>0</v>
      </c>
      <c r="U72" s="104"/>
      <c r="V72" s="104"/>
      <c r="W72" s="135"/>
      <c r="X72" s="137"/>
      <c r="Y72" s="136"/>
      <c r="Z72" s="105"/>
      <c r="AA72" s="136"/>
      <c r="AB72" s="105"/>
      <c r="AC72" s="159"/>
      <c r="AD72" s="107">
        <f t="shared" si="14"/>
        <v>0</v>
      </c>
      <c r="AE72" s="160"/>
    </row>
    <row r="73" spans="1:31" s="6" customFormat="1" ht="128.25" customHeight="1">
      <c r="A73" s="57">
        <v>59</v>
      </c>
      <c r="B73" s="58">
        <v>59</v>
      </c>
      <c r="C73" s="166" t="s">
        <v>337</v>
      </c>
      <c r="D73" s="76" t="s">
        <v>336</v>
      </c>
      <c r="E73" s="167">
        <v>1</v>
      </c>
      <c r="F73" s="62"/>
      <c r="G73" s="63"/>
      <c r="H73" s="63"/>
      <c r="I73" s="110" t="s">
        <v>338</v>
      </c>
      <c r="J73" s="109" t="s">
        <v>339</v>
      </c>
      <c r="K73" s="104"/>
      <c r="L73" s="104"/>
      <c r="M73" s="104"/>
      <c r="N73" s="105"/>
      <c r="O73" s="106"/>
      <c r="P73" s="107"/>
      <c r="Q73" s="134" t="s">
        <v>340</v>
      </c>
      <c r="R73" s="104"/>
      <c r="S73" s="135">
        <v>30</v>
      </c>
      <c r="T73" s="136">
        <f t="shared" si="13"/>
        <v>0</v>
      </c>
      <c r="U73" s="104"/>
      <c r="V73" s="104"/>
      <c r="W73" s="135"/>
      <c r="X73" s="137"/>
      <c r="Y73" s="136"/>
      <c r="Z73" s="105"/>
      <c r="AA73" s="136"/>
      <c r="AB73" s="105"/>
      <c r="AC73" s="159"/>
      <c r="AD73" s="107">
        <f t="shared" si="14"/>
        <v>0</v>
      </c>
      <c r="AE73" s="160"/>
    </row>
    <row r="74" spans="1:31" s="6" customFormat="1" ht="128.25" customHeight="1">
      <c r="A74" s="57">
        <v>60</v>
      </c>
      <c r="B74" s="58">
        <v>60</v>
      </c>
      <c r="C74" s="166" t="s">
        <v>341</v>
      </c>
      <c r="D74" s="76" t="s">
        <v>336</v>
      </c>
      <c r="E74" s="167">
        <v>1</v>
      </c>
      <c r="F74" s="62"/>
      <c r="G74" s="63"/>
      <c r="H74" s="63"/>
      <c r="I74" s="110" t="s">
        <v>342</v>
      </c>
      <c r="J74" s="109" t="s">
        <v>343</v>
      </c>
      <c r="K74" s="104"/>
      <c r="L74" s="104"/>
      <c r="M74" s="104"/>
      <c r="N74" s="105"/>
      <c r="O74" s="106"/>
      <c r="P74" s="107"/>
      <c r="Q74" s="134" t="s">
        <v>344</v>
      </c>
      <c r="R74" s="104"/>
      <c r="S74" s="135">
        <v>30</v>
      </c>
      <c r="T74" s="136">
        <f t="shared" si="13"/>
        <v>0</v>
      </c>
      <c r="U74" s="104"/>
      <c r="V74" s="104"/>
      <c r="W74" s="135"/>
      <c r="X74" s="137"/>
      <c r="Y74" s="136"/>
      <c r="Z74" s="105"/>
      <c r="AA74" s="136"/>
      <c r="AB74" s="105"/>
      <c r="AC74" s="159"/>
      <c r="AD74" s="107">
        <f t="shared" si="14"/>
        <v>0</v>
      </c>
      <c r="AE74" s="160"/>
    </row>
    <row r="75" spans="1:31" s="9" customFormat="1" ht="128.25" customHeight="1">
      <c r="A75" s="47">
        <v>61</v>
      </c>
      <c r="B75" s="48">
        <v>61</v>
      </c>
      <c r="C75" s="67" t="s">
        <v>345</v>
      </c>
      <c r="D75" s="50" t="s">
        <v>240</v>
      </c>
      <c r="E75" s="51">
        <v>1</v>
      </c>
      <c r="F75" s="52"/>
      <c r="G75" s="53"/>
      <c r="H75" s="53"/>
      <c r="I75" s="114" t="s">
        <v>346</v>
      </c>
      <c r="J75" s="97" t="s">
        <v>347</v>
      </c>
      <c r="K75" s="98"/>
      <c r="L75" s="97"/>
      <c r="M75" s="98"/>
      <c r="N75" s="99"/>
      <c r="O75" s="100"/>
      <c r="P75" s="101"/>
      <c r="Q75" s="130" t="s">
        <v>348</v>
      </c>
      <c r="R75" s="98"/>
      <c r="S75" s="131">
        <v>30</v>
      </c>
      <c r="T75" s="132">
        <f t="shared" si="13"/>
        <v>0</v>
      </c>
      <c r="U75" s="98"/>
      <c r="V75" s="98"/>
      <c r="W75" s="131"/>
      <c r="X75" s="133"/>
      <c r="Y75" s="132"/>
      <c r="Z75" s="99"/>
      <c r="AA75" s="233"/>
      <c r="AB75" s="212"/>
      <c r="AC75" s="245"/>
      <c r="AD75" s="214">
        <f t="shared" si="14"/>
        <v>0</v>
      </c>
      <c r="AE75" s="246"/>
    </row>
    <row r="76" spans="1:31" s="7" customFormat="1" ht="128.25" customHeight="1">
      <c r="A76" s="47">
        <v>62</v>
      </c>
      <c r="B76" s="48">
        <v>62</v>
      </c>
      <c r="C76" s="67" t="s">
        <v>349</v>
      </c>
      <c r="D76" s="50" t="s">
        <v>257</v>
      </c>
      <c r="E76" s="51">
        <v>1</v>
      </c>
      <c r="F76" s="52"/>
      <c r="G76" s="53"/>
      <c r="H76" s="53"/>
      <c r="I76" s="114" t="s">
        <v>350</v>
      </c>
      <c r="J76" s="97" t="s">
        <v>351</v>
      </c>
      <c r="K76" s="98"/>
      <c r="L76" s="98"/>
      <c r="M76" s="98"/>
      <c r="N76" s="99"/>
      <c r="O76" s="100"/>
      <c r="P76" s="101"/>
      <c r="Q76" s="130" t="s">
        <v>352</v>
      </c>
      <c r="R76" s="98"/>
      <c r="S76" s="131">
        <v>30</v>
      </c>
      <c r="T76" s="132">
        <f t="shared" si="13"/>
        <v>0</v>
      </c>
      <c r="U76" s="98"/>
      <c r="V76" s="98"/>
      <c r="W76" s="131"/>
      <c r="X76" s="133"/>
      <c r="Y76" s="132"/>
      <c r="Z76" s="99"/>
      <c r="AA76" s="132"/>
      <c r="AB76" s="99"/>
      <c r="AC76" s="157"/>
      <c r="AD76" s="101">
        <f t="shared" si="14"/>
        <v>0</v>
      </c>
      <c r="AE76" s="158"/>
    </row>
    <row r="77" spans="1:31" s="9" customFormat="1" ht="128.25" customHeight="1">
      <c r="A77" s="168">
        <v>63</v>
      </c>
      <c r="B77" s="169">
        <v>63</v>
      </c>
      <c r="C77" s="170" t="s">
        <v>353</v>
      </c>
      <c r="D77" s="171" t="s">
        <v>354</v>
      </c>
      <c r="E77" s="172">
        <v>1</v>
      </c>
      <c r="F77" s="173"/>
      <c r="G77" s="174"/>
      <c r="H77" s="174"/>
      <c r="I77" s="209" t="s">
        <v>355</v>
      </c>
      <c r="J77" s="210" t="s">
        <v>356</v>
      </c>
      <c r="K77" s="211"/>
      <c r="L77" s="211"/>
      <c r="M77" s="211"/>
      <c r="N77" s="212"/>
      <c r="O77" s="213"/>
      <c r="P77" s="214"/>
      <c r="Q77" s="231" t="s">
        <v>357</v>
      </c>
      <c r="R77" s="211"/>
      <c r="S77" s="232">
        <v>30</v>
      </c>
      <c r="T77" s="233">
        <f t="shared" si="13"/>
        <v>0</v>
      </c>
      <c r="U77" s="211"/>
      <c r="V77" s="211"/>
      <c r="W77" s="232"/>
      <c r="X77" s="234"/>
      <c r="Y77" s="233"/>
      <c r="Z77" s="212"/>
      <c r="AA77" s="233"/>
      <c r="AB77" s="212"/>
      <c r="AC77" s="245"/>
      <c r="AD77" s="214">
        <f t="shared" si="14"/>
        <v>0</v>
      </c>
      <c r="AE77" s="246"/>
    </row>
    <row r="78" spans="1:32" s="5" customFormat="1" ht="35.25" customHeight="1">
      <c r="A78" s="68">
        <v>64</v>
      </c>
      <c r="B78" s="69">
        <v>64</v>
      </c>
      <c r="C78" s="175" t="s">
        <v>227</v>
      </c>
      <c r="D78" s="70"/>
      <c r="E78" s="71">
        <f>SUM(E67:E77)</f>
        <v>11</v>
      </c>
      <c r="F78" s="72"/>
      <c r="G78" s="73">
        <f>SUM(G67:G77)</f>
        <v>0</v>
      </c>
      <c r="H78" s="73"/>
      <c r="I78" s="215"/>
      <c r="J78" s="216"/>
      <c r="K78" s="217"/>
      <c r="L78" s="217"/>
      <c r="M78" s="217"/>
      <c r="N78" s="218"/>
      <c r="O78" s="219"/>
      <c r="P78" s="115">
        <f>G78+H78+O78</f>
        <v>0</v>
      </c>
      <c r="Q78" s="235"/>
      <c r="R78" s="217"/>
      <c r="S78" s="72"/>
      <c r="T78" s="236">
        <f>SUM(T67:T77)</f>
        <v>0</v>
      </c>
      <c r="U78" s="217"/>
      <c r="V78" s="217"/>
      <c r="W78" s="72"/>
      <c r="X78" s="237"/>
      <c r="Y78" s="236"/>
      <c r="Z78" s="218"/>
      <c r="AA78" s="236"/>
      <c r="AB78" s="218"/>
      <c r="AC78" s="247"/>
      <c r="AD78" s="115">
        <f t="shared" si="14"/>
        <v>0</v>
      </c>
      <c r="AE78" s="162"/>
      <c r="AF78" s="248">
        <f>'[1]  Тарификационный список'!$AD$29</f>
        <v>74914.5</v>
      </c>
    </row>
    <row r="79" spans="1:42" s="6" customFormat="1" ht="128.25" customHeight="1">
      <c r="A79" s="57">
        <v>65</v>
      </c>
      <c r="B79" s="58">
        <v>65</v>
      </c>
      <c r="C79" s="166" t="s">
        <v>358</v>
      </c>
      <c r="D79" s="76" t="s">
        <v>229</v>
      </c>
      <c r="E79" s="77">
        <v>1</v>
      </c>
      <c r="F79" s="62"/>
      <c r="G79" s="63"/>
      <c r="H79" s="63"/>
      <c r="I79" s="110" t="s">
        <v>359</v>
      </c>
      <c r="J79" s="109" t="s">
        <v>360</v>
      </c>
      <c r="K79" s="104"/>
      <c r="L79" s="104"/>
      <c r="M79" s="104"/>
      <c r="N79" s="105"/>
      <c r="O79" s="106"/>
      <c r="P79" s="107"/>
      <c r="Q79" s="134" t="s">
        <v>361</v>
      </c>
      <c r="R79" s="104"/>
      <c r="S79" s="135">
        <v>30</v>
      </c>
      <c r="T79" s="136">
        <f aca="true" t="shared" si="15" ref="T79:T84">P79*S79%</f>
        <v>0</v>
      </c>
      <c r="U79" s="104"/>
      <c r="V79" s="104"/>
      <c r="W79" s="135"/>
      <c r="X79" s="137"/>
      <c r="Y79" s="136"/>
      <c r="Z79" s="105"/>
      <c r="AA79" s="132"/>
      <c r="AB79" s="99"/>
      <c r="AC79" s="157"/>
      <c r="AD79" s="101">
        <f t="shared" si="14"/>
        <v>0</v>
      </c>
      <c r="AE79" s="158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31" s="6" customFormat="1" ht="126.75" customHeight="1">
      <c r="A80" s="57">
        <v>66</v>
      </c>
      <c r="B80" s="58">
        <v>66</v>
      </c>
      <c r="C80" s="176" t="s">
        <v>362</v>
      </c>
      <c r="D80" s="76" t="s">
        <v>235</v>
      </c>
      <c r="E80" s="77">
        <v>1</v>
      </c>
      <c r="F80" s="62"/>
      <c r="G80" s="63"/>
      <c r="H80" s="63"/>
      <c r="I80" s="110" t="s">
        <v>363</v>
      </c>
      <c r="J80" s="109" t="s">
        <v>364</v>
      </c>
      <c r="K80" s="104"/>
      <c r="L80" s="109"/>
      <c r="M80" s="104"/>
      <c r="N80" s="105"/>
      <c r="O80" s="106"/>
      <c r="P80" s="107"/>
      <c r="Q80" s="134" t="s">
        <v>365</v>
      </c>
      <c r="R80" s="104"/>
      <c r="S80" s="135">
        <v>30</v>
      </c>
      <c r="T80" s="136">
        <f t="shared" si="15"/>
        <v>0</v>
      </c>
      <c r="U80" s="104"/>
      <c r="V80" s="104"/>
      <c r="W80" s="135"/>
      <c r="X80" s="137"/>
      <c r="Y80" s="136"/>
      <c r="Z80" s="105"/>
      <c r="AA80" s="136"/>
      <c r="AB80" s="105"/>
      <c r="AC80" s="159"/>
      <c r="AD80" s="107">
        <f t="shared" si="14"/>
        <v>0</v>
      </c>
      <c r="AE80" s="160"/>
    </row>
    <row r="81" spans="1:31" s="6" customFormat="1" ht="88.5" customHeight="1">
      <c r="A81" s="57">
        <v>67</v>
      </c>
      <c r="B81" s="58">
        <v>67</v>
      </c>
      <c r="C81" s="176" t="s">
        <v>366</v>
      </c>
      <c r="D81" s="76" t="s">
        <v>240</v>
      </c>
      <c r="E81" s="77">
        <v>1</v>
      </c>
      <c r="F81" s="62"/>
      <c r="G81" s="63"/>
      <c r="H81" s="63"/>
      <c r="I81" s="110" t="s">
        <v>367</v>
      </c>
      <c r="J81" s="109" t="s">
        <v>368</v>
      </c>
      <c r="K81" s="104"/>
      <c r="L81" s="109"/>
      <c r="M81" s="104"/>
      <c r="N81" s="105"/>
      <c r="O81" s="106"/>
      <c r="P81" s="107"/>
      <c r="Q81" s="134" t="s">
        <v>369</v>
      </c>
      <c r="R81" s="104"/>
      <c r="S81" s="135">
        <v>0</v>
      </c>
      <c r="T81" s="136">
        <v>0</v>
      </c>
      <c r="U81" s="104"/>
      <c r="V81" s="104"/>
      <c r="W81" s="135"/>
      <c r="X81" s="137"/>
      <c r="Y81" s="136"/>
      <c r="Z81" s="105"/>
      <c r="AA81" s="136"/>
      <c r="AB81" s="105"/>
      <c r="AC81" s="159"/>
      <c r="AD81" s="107">
        <f t="shared" si="14"/>
        <v>0</v>
      </c>
      <c r="AE81" s="160"/>
    </row>
    <row r="82" spans="1:31" s="6" customFormat="1" ht="132.75" customHeight="1">
      <c r="A82" s="47">
        <v>68</v>
      </c>
      <c r="B82" s="48">
        <v>68</v>
      </c>
      <c r="C82" s="49" t="s">
        <v>370</v>
      </c>
      <c r="D82" s="50" t="s">
        <v>336</v>
      </c>
      <c r="E82" s="74">
        <v>1</v>
      </c>
      <c r="F82" s="52"/>
      <c r="G82" s="53"/>
      <c r="H82" s="53"/>
      <c r="I82" s="114" t="s">
        <v>371</v>
      </c>
      <c r="J82" s="97" t="s">
        <v>372</v>
      </c>
      <c r="K82" s="98"/>
      <c r="L82" s="98"/>
      <c r="M82" s="98"/>
      <c r="N82" s="99"/>
      <c r="O82" s="100"/>
      <c r="P82" s="101">
        <f>G82+H82+O82</f>
        <v>0</v>
      </c>
      <c r="Q82" s="130" t="s">
        <v>373</v>
      </c>
      <c r="R82" s="98"/>
      <c r="S82" s="131">
        <v>30</v>
      </c>
      <c r="T82" s="132">
        <f t="shared" si="15"/>
        <v>0</v>
      </c>
      <c r="U82" s="98"/>
      <c r="V82" s="98"/>
      <c r="W82" s="131"/>
      <c r="X82" s="133"/>
      <c r="Y82" s="132"/>
      <c r="Z82" s="105"/>
      <c r="AA82" s="136"/>
      <c r="AB82" s="105"/>
      <c r="AC82" s="159"/>
      <c r="AD82" s="107">
        <f t="shared" si="14"/>
        <v>0</v>
      </c>
      <c r="AE82" s="160"/>
    </row>
    <row r="83" spans="1:31" s="6" customFormat="1" ht="170.25" customHeight="1">
      <c r="A83" s="57">
        <v>69</v>
      </c>
      <c r="B83" s="58">
        <v>69</v>
      </c>
      <c r="C83" s="176" t="s">
        <v>374</v>
      </c>
      <c r="D83" s="76" t="s">
        <v>336</v>
      </c>
      <c r="E83" s="77">
        <v>1</v>
      </c>
      <c r="F83" s="62"/>
      <c r="G83" s="63"/>
      <c r="H83" s="63"/>
      <c r="I83" s="110" t="s">
        <v>375</v>
      </c>
      <c r="J83" s="109" t="s">
        <v>376</v>
      </c>
      <c r="K83" s="104"/>
      <c r="L83" s="104"/>
      <c r="M83" s="104"/>
      <c r="N83" s="105"/>
      <c r="O83" s="106"/>
      <c r="P83" s="107"/>
      <c r="Q83" s="134" t="s">
        <v>377</v>
      </c>
      <c r="R83" s="104"/>
      <c r="S83" s="135">
        <v>30</v>
      </c>
      <c r="T83" s="136">
        <f t="shared" si="15"/>
        <v>0</v>
      </c>
      <c r="U83" s="104"/>
      <c r="V83" s="104"/>
      <c r="W83" s="135"/>
      <c r="X83" s="137"/>
      <c r="Y83" s="136"/>
      <c r="Z83" s="105"/>
      <c r="AA83" s="136"/>
      <c r="AB83" s="105"/>
      <c r="AC83" s="159"/>
      <c r="AD83" s="107">
        <f t="shared" si="14"/>
        <v>0</v>
      </c>
      <c r="AE83" s="160"/>
    </row>
    <row r="84" spans="1:31" s="6" customFormat="1" ht="177.75" customHeight="1">
      <c r="A84" s="57">
        <v>70</v>
      </c>
      <c r="B84" s="58">
        <v>70</v>
      </c>
      <c r="C84" s="177" t="s">
        <v>378</v>
      </c>
      <c r="D84" s="76" t="s">
        <v>336</v>
      </c>
      <c r="E84" s="77">
        <v>1</v>
      </c>
      <c r="F84" s="62"/>
      <c r="G84" s="63"/>
      <c r="H84" s="63"/>
      <c r="I84" s="220" t="s">
        <v>379</v>
      </c>
      <c r="J84" s="109" t="s">
        <v>380</v>
      </c>
      <c r="K84" s="104"/>
      <c r="L84" s="104"/>
      <c r="M84" s="104"/>
      <c r="N84" s="105"/>
      <c r="O84" s="106"/>
      <c r="P84" s="107">
        <f>G84+H84+O84</f>
        <v>0</v>
      </c>
      <c r="Q84" s="134" t="s">
        <v>381</v>
      </c>
      <c r="R84" s="104"/>
      <c r="S84" s="135">
        <v>30</v>
      </c>
      <c r="T84" s="136">
        <f t="shared" si="15"/>
        <v>0</v>
      </c>
      <c r="U84" s="104"/>
      <c r="V84" s="104"/>
      <c r="W84" s="135"/>
      <c r="X84" s="137"/>
      <c r="Y84" s="136"/>
      <c r="Z84" s="105"/>
      <c r="AA84" s="136"/>
      <c r="AB84" s="105"/>
      <c r="AC84" s="159"/>
      <c r="AD84" s="107">
        <f t="shared" si="14"/>
        <v>0</v>
      </c>
      <c r="AE84" s="160"/>
    </row>
    <row r="85" spans="1:42" s="11" customFormat="1" ht="15" customHeight="1">
      <c r="A85" s="178" t="s">
        <v>382</v>
      </c>
      <c r="B85" s="179"/>
      <c r="C85" s="180"/>
      <c r="D85" s="181"/>
      <c r="E85" s="182">
        <f aca="true" t="shared" si="16" ref="E85:H85">SUM(E79:E84)</f>
        <v>6</v>
      </c>
      <c r="F85" s="183"/>
      <c r="G85" s="184">
        <f t="shared" si="16"/>
        <v>0</v>
      </c>
      <c r="H85" s="184">
        <f t="shared" si="16"/>
        <v>0</v>
      </c>
      <c r="I85" s="184">
        <f aca="true" t="shared" si="17" ref="I85:N85">SUM(I67:I84)</f>
        <v>0</v>
      </c>
      <c r="J85" s="184">
        <f t="shared" si="17"/>
        <v>0</v>
      </c>
      <c r="K85" s="184">
        <f t="shared" si="17"/>
        <v>0</v>
      </c>
      <c r="L85" s="184">
        <f t="shared" si="17"/>
        <v>0</v>
      </c>
      <c r="M85" s="184">
        <f t="shared" si="17"/>
        <v>0</v>
      </c>
      <c r="N85" s="184">
        <f t="shared" si="17"/>
        <v>0</v>
      </c>
      <c r="O85" s="184">
        <v>0</v>
      </c>
      <c r="P85" s="184">
        <f>SUM(P79:P84)</f>
        <v>0</v>
      </c>
      <c r="Q85" s="184">
        <f aca="true" t="shared" si="18" ref="Q85:AC85">SUM(Q67:Q84)</f>
        <v>0</v>
      </c>
      <c r="R85" s="184">
        <f t="shared" si="18"/>
        <v>0</v>
      </c>
      <c r="S85" s="184">
        <v>0</v>
      </c>
      <c r="T85" s="184">
        <f>SUM(T79:T84)</f>
        <v>0</v>
      </c>
      <c r="U85" s="184">
        <f t="shared" si="18"/>
        <v>0</v>
      </c>
      <c r="V85" s="184">
        <f t="shared" si="18"/>
        <v>0</v>
      </c>
      <c r="W85" s="184">
        <f t="shared" si="18"/>
        <v>0</v>
      </c>
      <c r="X85" s="184">
        <f t="shared" si="18"/>
        <v>0</v>
      </c>
      <c r="Y85" s="184">
        <f t="shared" si="18"/>
        <v>0</v>
      </c>
      <c r="Z85" s="184">
        <f t="shared" si="18"/>
        <v>0</v>
      </c>
      <c r="AA85" s="184">
        <f t="shared" si="18"/>
        <v>0</v>
      </c>
      <c r="AB85" s="184">
        <f t="shared" si="18"/>
        <v>0</v>
      </c>
      <c r="AC85" s="184">
        <f t="shared" si="18"/>
        <v>0</v>
      </c>
      <c r="AD85" s="184">
        <f>SUM(AD79:AD84)</f>
        <v>0</v>
      </c>
      <c r="AE85" s="249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</row>
    <row r="86" spans="1:42" s="11" customFormat="1" ht="15" customHeight="1">
      <c r="A86" s="185"/>
      <c r="B86" s="186"/>
      <c r="C86" s="187"/>
      <c r="D86" s="188"/>
      <c r="E86" s="189"/>
      <c r="F86" s="190"/>
      <c r="G86" s="191"/>
      <c r="H86" s="191"/>
      <c r="I86" s="221"/>
      <c r="J86" s="190"/>
      <c r="K86" s="222"/>
      <c r="L86" s="222"/>
      <c r="M86" s="223"/>
      <c r="N86" s="224"/>
      <c r="O86" s="225"/>
      <c r="P86" s="226"/>
      <c r="Q86" s="238"/>
      <c r="R86" s="221"/>
      <c r="S86" s="221"/>
      <c r="T86" s="239"/>
      <c r="U86" s="221"/>
      <c r="V86" s="221"/>
      <c r="W86" s="240"/>
      <c r="X86" s="241"/>
      <c r="Y86" s="223"/>
      <c r="Z86" s="223"/>
      <c r="AA86" s="223"/>
      <c r="AB86" s="223"/>
      <c r="AC86" s="251"/>
      <c r="AD86" s="226"/>
      <c r="AE86" s="252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</row>
    <row r="87" spans="1:42" s="11" customFormat="1" ht="15" customHeight="1">
      <c r="A87" s="185"/>
      <c r="B87" s="186"/>
      <c r="C87" s="187"/>
      <c r="D87" s="188"/>
      <c r="E87" s="189"/>
      <c r="F87" s="190"/>
      <c r="G87" s="191"/>
      <c r="H87" s="191"/>
      <c r="I87" s="221"/>
      <c r="J87" s="190"/>
      <c r="K87" s="222"/>
      <c r="L87" s="222"/>
      <c r="M87" s="223"/>
      <c r="N87" s="224"/>
      <c r="O87" s="225"/>
      <c r="P87" s="226"/>
      <c r="Q87" s="238"/>
      <c r="R87" s="221"/>
      <c r="S87" s="221"/>
      <c r="T87" s="239"/>
      <c r="U87" s="221"/>
      <c r="V87" s="221"/>
      <c r="W87" s="240"/>
      <c r="X87" s="241"/>
      <c r="Y87" s="223"/>
      <c r="Z87" s="223"/>
      <c r="AA87" s="223"/>
      <c r="AB87" s="223"/>
      <c r="AC87" s="251"/>
      <c r="AD87" s="226"/>
      <c r="AE87" s="252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</row>
    <row r="88" spans="1:42" s="11" customFormat="1" ht="15.75" customHeight="1">
      <c r="A88" s="192" t="s">
        <v>383</v>
      </c>
      <c r="B88" s="193"/>
      <c r="C88" s="194"/>
      <c r="D88" s="195"/>
      <c r="E88" s="196">
        <f aca="true" t="shared" si="19" ref="E88:AC88">SUM(E45+E66+E78+E85)</f>
        <v>64.5</v>
      </c>
      <c r="F88" s="196">
        <f t="shared" si="19"/>
        <v>0</v>
      </c>
      <c r="G88" s="197">
        <f t="shared" si="19"/>
        <v>0</v>
      </c>
      <c r="H88" s="197">
        <f t="shared" si="19"/>
        <v>0</v>
      </c>
      <c r="I88" s="197">
        <f t="shared" si="19"/>
        <v>0</v>
      </c>
      <c r="J88" s="197">
        <f t="shared" si="19"/>
        <v>0</v>
      </c>
      <c r="K88" s="197">
        <f t="shared" si="19"/>
        <v>0</v>
      </c>
      <c r="L88" s="197">
        <f t="shared" si="19"/>
        <v>0</v>
      </c>
      <c r="M88" s="197">
        <f t="shared" si="19"/>
        <v>0</v>
      </c>
      <c r="N88" s="197">
        <f t="shared" si="19"/>
        <v>0</v>
      </c>
      <c r="O88" s="197">
        <f t="shared" si="19"/>
        <v>0</v>
      </c>
      <c r="P88" s="197">
        <f t="shared" si="19"/>
        <v>0</v>
      </c>
      <c r="Q88" s="197">
        <f t="shared" si="19"/>
        <v>0</v>
      </c>
      <c r="R88" s="197">
        <f t="shared" si="19"/>
        <v>0</v>
      </c>
      <c r="S88" s="197">
        <f t="shared" si="19"/>
        <v>0</v>
      </c>
      <c r="T88" s="197">
        <f t="shared" si="19"/>
        <v>0</v>
      </c>
      <c r="U88" s="197">
        <f t="shared" si="19"/>
        <v>0</v>
      </c>
      <c r="V88" s="197">
        <f t="shared" si="19"/>
        <v>0</v>
      </c>
      <c r="W88" s="197">
        <f t="shared" si="19"/>
        <v>0</v>
      </c>
      <c r="X88" s="197">
        <f t="shared" si="19"/>
        <v>0</v>
      </c>
      <c r="Y88" s="197">
        <f t="shared" si="19"/>
        <v>0</v>
      </c>
      <c r="Z88" s="197">
        <f t="shared" si="19"/>
        <v>0</v>
      </c>
      <c r="AA88" s="197">
        <f t="shared" si="19"/>
        <v>0</v>
      </c>
      <c r="AB88" s="197">
        <f t="shared" si="19"/>
        <v>0</v>
      </c>
      <c r="AC88" s="197">
        <f t="shared" si="19"/>
        <v>0</v>
      </c>
      <c r="AD88" s="197">
        <f>_XLL.ОКРУГЛТ(SUM(AD45+AD66+AD78+AD85),0.01)</f>
        <v>0</v>
      </c>
      <c r="AE88" s="253"/>
      <c r="AF88" s="254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</row>
    <row r="89" spans="2:42" s="12" customFormat="1" ht="17.25" customHeight="1">
      <c r="B89" s="23"/>
      <c r="C89" s="22"/>
      <c r="D89" s="22"/>
      <c r="E89" s="198"/>
      <c r="F89" s="199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42"/>
      <c r="U89" s="22"/>
      <c r="V89" s="22"/>
      <c r="W89" s="242"/>
      <c r="AF89" s="255">
        <f>AD88-AF88</f>
        <v>0</v>
      </c>
      <c r="AI89" s="256"/>
      <c r="AJ89" s="256"/>
      <c r="AK89" s="256"/>
      <c r="AL89" s="256"/>
      <c r="AM89" s="256"/>
      <c r="AN89" s="256"/>
      <c r="AO89" s="256"/>
      <c r="AP89" s="256"/>
    </row>
    <row r="90" spans="5:42" ht="14.25" customHeight="1">
      <c r="E90" s="19"/>
      <c r="AI90" s="257"/>
      <c r="AJ90" s="257"/>
      <c r="AK90" s="257"/>
      <c r="AL90" s="257"/>
      <c r="AM90" s="257"/>
      <c r="AN90" s="257"/>
      <c r="AO90" s="257"/>
      <c r="AP90" s="257"/>
    </row>
    <row r="91" spans="2:19" s="13" customFormat="1" ht="25.5">
      <c r="B91" s="14"/>
      <c r="C91" s="16" t="s">
        <v>384</v>
      </c>
      <c r="D91" s="200"/>
      <c r="E91" s="201"/>
      <c r="F91" s="161"/>
      <c r="G91" s="202"/>
      <c r="H91" s="202"/>
      <c r="I91" s="202" t="s">
        <v>385</v>
      </c>
      <c r="J91" s="202"/>
      <c r="K91" s="227" t="s">
        <v>386</v>
      </c>
      <c r="L91" s="202"/>
      <c r="Q91" s="202"/>
      <c r="R91" s="202"/>
      <c r="S91" s="202"/>
    </row>
    <row r="92" spans="2:19" s="13" customFormat="1" ht="12.75">
      <c r="B92" s="14"/>
      <c r="C92" s="16"/>
      <c r="D92" s="200"/>
      <c r="E92" s="201"/>
      <c r="F92" s="161"/>
      <c r="G92" s="202"/>
      <c r="H92" s="202"/>
      <c r="I92" s="228"/>
      <c r="J92" s="228"/>
      <c r="K92" s="227"/>
      <c r="L92" s="202"/>
      <c r="Q92" s="202"/>
      <c r="R92" s="202"/>
      <c r="S92" s="202"/>
    </row>
    <row r="93" spans="2:23" ht="15.75" customHeight="1">
      <c r="B93" s="14"/>
      <c r="C93" s="16" t="s">
        <v>387</v>
      </c>
      <c r="D93" s="203"/>
      <c r="E93" s="19"/>
      <c r="F93" s="204"/>
      <c r="G93" s="18"/>
      <c r="H93" s="18"/>
      <c r="I93" s="202" t="s">
        <v>388</v>
      </c>
      <c r="J93" s="202"/>
      <c r="K93" s="227" t="s">
        <v>386</v>
      </c>
      <c r="L93" s="18"/>
      <c r="M93" s="18"/>
      <c r="N93" s="18"/>
      <c r="O93" s="18"/>
      <c r="P93" s="18"/>
      <c r="Q93" s="18"/>
      <c r="R93" s="18"/>
      <c r="S93" s="18"/>
      <c r="T93" s="14"/>
      <c r="W93" s="14"/>
    </row>
    <row r="94" spans="2:23" ht="15.75" customHeight="1">
      <c r="B94" s="14"/>
      <c r="D94" s="203"/>
      <c r="E94" s="19"/>
      <c r="F94" s="204"/>
      <c r="G94" s="18"/>
      <c r="H94" s="18"/>
      <c r="I94" s="228"/>
      <c r="J94" s="228"/>
      <c r="K94" s="227"/>
      <c r="L94" s="18"/>
      <c r="M94" s="18"/>
      <c r="N94" s="18"/>
      <c r="O94" s="18"/>
      <c r="P94" s="18"/>
      <c r="Q94" s="18"/>
      <c r="R94" s="18"/>
      <c r="S94" s="18"/>
      <c r="T94" s="14"/>
      <c r="W94" s="14"/>
    </row>
    <row r="95" spans="2:19" s="13" customFormat="1" ht="15.75" customHeight="1">
      <c r="B95" s="14"/>
      <c r="C95" s="205" t="s">
        <v>389</v>
      </c>
      <c r="D95" s="203"/>
      <c r="E95" s="19"/>
      <c r="F95" s="161"/>
      <c r="G95" s="202"/>
      <c r="H95" s="202"/>
      <c r="I95" s="229" t="s">
        <v>390</v>
      </c>
      <c r="J95" s="229"/>
      <c r="K95" s="227" t="s">
        <v>386</v>
      </c>
      <c r="L95" s="202"/>
      <c r="M95" s="18"/>
      <c r="N95" s="18"/>
      <c r="O95" s="18"/>
      <c r="P95" s="18"/>
      <c r="Q95" s="18"/>
      <c r="R95" s="18"/>
      <c r="S95" s="18"/>
    </row>
    <row r="96" spans="2:23" s="1" customFormat="1" ht="12" customHeight="1">
      <c r="B96" s="206"/>
      <c r="C96" s="22"/>
      <c r="D96" s="207"/>
      <c r="E96" s="208"/>
      <c r="F96" s="6"/>
      <c r="M96" s="230"/>
      <c r="N96" s="230"/>
      <c r="O96" s="230"/>
      <c r="P96" s="230"/>
      <c r="Q96" s="243"/>
      <c r="R96" s="23"/>
      <c r="S96" s="23"/>
      <c r="T96" s="122"/>
      <c r="W96" s="202"/>
    </row>
    <row r="97" spans="2:23" s="1" customFormat="1" ht="12.75">
      <c r="B97" s="23"/>
      <c r="C97" s="22"/>
      <c r="D97" s="22"/>
      <c r="E97" s="23"/>
      <c r="F97" s="23"/>
      <c r="G97" s="23"/>
      <c r="H97" s="23"/>
      <c r="I97" s="23"/>
      <c r="J97" s="23"/>
      <c r="K97" s="23"/>
      <c r="L97" s="23"/>
      <c r="Q97" s="23"/>
      <c r="R97" s="23"/>
      <c r="S97" s="23"/>
      <c r="T97" s="122"/>
      <c r="W97" s="202"/>
    </row>
    <row r="98" spans="2:23" s="1" customFormat="1" ht="12.75">
      <c r="B98" s="23"/>
      <c r="C98" s="22"/>
      <c r="D98" s="22"/>
      <c r="E98" s="23"/>
      <c r="F98" s="23"/>
      <c r="G98" s="23"/>
      <c r="H98" s="23"/>
      <c r="I98" s="23"/>
      <c r="J98" s="23"/>
      <c r="K98" s="23"/>
      <c r="L98" s="23"/>
      <c r="Q98" s="23"/>
      <c r="R98" s="23"/>
      <c r="S98" s="23"/>
      <c r="T98" s="122"/>
      <c r="W98" s="202"/>
    </row>
    <row r="99" spans="2:23" s="1" customFormat="1" ht="12.75">
      <c r="B99" s="23"/>
      <c r="C99" s="22"/>
      <c r="D99" s="22"/>
      <c r="E99" s="23"/>
      <c r="F99" s="23"/>
      <c r="G99" s="23"/>
      <c r="H99" s="23"/>
      <c r="I99" s="23"/>
      <c r="J99" s="23"/>
      <c r="K99" s="23"/>
      <c r="L99" s="23"/>
      <c r="Q99" s="23"/>
      <c r="R99" s="23"/>
      <c r="S99" s="23"/>
      <c r="T99" s="122"/>
      <c r="W99" s="202"/>
    </row>
    <row r="100" spans="2:23" s="1" customFormat="1" ht="12.75">
      <c r="B100" s="23"/>
      <c r="C100" s="22"/>
      <c r="D100" s="22"/>
      <c r="E100" s="23"/>
      <c r="F100" s="23"/>
      <c r="G100" s="23"/>
      <c r="H100" s="23"/>
      <c r="I100" s="23"/>
      <c r="J100" s="23"/>
      <c r="K100" s="23"/>
      <c r="L100" s="23"/>
      <c r="Q100" s="23"/>
      <c r="R100" s="23"/>
      <c r="S100" s="23"/>
      <c r="T100" s="122"/>
      <c r="W100" s="202"/>
    </row>
    <row r="101" spans="2:23" s="1" customFormat="1" ht="12.75">
      <c r="B101" s="23"/>
      <c r="C101" s="22"/>
      <c r="D101" s="22"/>
      <c r="E101" s="23"/>
      <c r="F101" s="23"/>
      <c r="G101" s="23"/>
      <c r="H101" s="23"/>
      <c r="I101" s="23"/>
      <c r="J101" s="23"/>
      <c r="K101" s="23"/>
      <c r="L101" s="23"/>
      <c r="Q101" s="23"/>
      <c r="R101" s="23"/>
      <c r="S101" s="23"/>
      <c r="T101" s="122"/>
      <c r="W101" s="202"/>
    </row>
    <row r="102" spans="2:23" s="1" customFormat="1" ht="12.75">
      <c r="B102" s="23"/>
      <c r="C102" s="22"/>
      <c r="D102" s="22"/>
      <c r="E102" s="23"/>
      <c r="F102" s="23"/>
      <c r="G102" s="23"/>
      <c r="H102" s="23"/>
      <c r="I102" s="23"/>
      <c r="J102" s="23"/>
      <c r="K102" s="23"/>
      <c r="L102" s="23"/>
      <c r="Q102" s="23"/>
      <c r="R102" s="23"/>
      <c r="S102" s="23"/>
      <c r="T102" s="122"/>
      <c r="W102" s="202"/>
    </row>
    <row r="103" spans="3:23" ht="12.75">
      <c r="C103" s="22"/>
      <c r="T103" s="122"/>
      <c r="W103" s="202"/>
    </row>
    <row r="104" spans="3:23" ht="12.75">
      <c r="C104" s="22"/>
      <c r="T104" s="122"/>
      <c r="W104" s="202"/>
    </row>
    <row r="105" spans="3:23" ht="12.75">
      <c r="C105" s="22"/>
      <c r="T105" s="122"/>
      <c r="W105" s="202"/>
    </row>
    <row r="106" spans="3:23" ht="12.75">
      <c r="C106" s="22"/>
      <c r="T106" s="122"/>
      <c r="W106" s="202"/>
    </row>
    <row r="107" spans="20:23" ht="12.75">
      <c r="T107" s="122"/>
      <c r="W107" s="202"/>
    </row>
    <row r="108" spans="20:23" ht="12.75">
      <c r="T108" s="122"/>
      <c r="W108" s="202"/>
    </row>
    <row r="109" spans="20:23" ht="12.75">
      <c r="T109" s="122"/>
      <c r="W109" s="202"/>
    </row>
    <row r="110" spans="20:23" ht="12.75">
      <c r="T110" s="122"/>
      <c r="W110" s="202"/>
    </row>
    <row r="111" spans="20:23" ht="12.75">
      <c r="T111" s="122"/>
      <c r="W111" s="202"/>
    </row>
    <row r="112" spans="20:23" ht="12.75">
      <c r="T112" s="122"/>
      <c r="W112" s="202"/>
    </row>
    <row r="113" spans="20:23" ht="12.75">
      <c r="T113" s="122"/>
      <c r="W113" s="202"/>
    </row>
    <row r="114" spans="20:23" ht="12.75">
      <c r="T114" s="122"/>
      <c r="W114" s="202"/>
    </row>
    <row r="115" spans="20:23" ht="12.75">
      <c r="T115" s="122"/>
      <c r="W115" s="202"/>
    </row>
    <row r="116" spans="20:23" ht="12.75">
      <c r="T116" s="122"/>
      <c r="W116" s="202"/>
    </row>
    <row r="117" spans="20:23" ht="12.75">
      <c r="T117" s="122"/>
      <c r="W117" s="202"/>
    </row>
  </sheetData>
  <sheetProtection/>
  <autoFilter ref="A13:AP85"/>
  <mergeCells count="43">
    <mergeCell ref="X1:AC1"/>
    <mergeCell ref="X2:AE2"/>
    <mergeCell ref="C3:W3"/>
    <mergeCell ref="A4:W4"/>
    <mergeCell ref="C5:W5"/>
    <mergeCell ref="J6:L6"/>
    <mergeCell ref="C7:U7"/>
    <mergeCell ref="F8:H8"/>
    <mergeCell ref="J8:K8"/>
    <mergeCell ref="M8:O8"/>
    <mergeCell ref="Q8:T8"/>
    <mergeCell ref="U8:W8"/>
    <mergeCell ref="X8:AC8"/>
    <mergeCell ref="A85:C85"/>
    <mergeCell ref="A8:A11"/>
    <mergeCell ref="B9:B11"/>
    <mergeCell ref="C8:C11"/>
    <mergeCell ref="D8:D11"/>
    <mergeCell ref="E8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8:P11"/>
    <mergeCell ref="Q9:Q11"/>
    <mergeCell ref="R9:R11"/>
    <mergeCell ref="U9:U11"/>
    <mergeCell ref="V9:V11"/>
    <mergeCell ref="W9:W11"/>
    <mergeCell ref="X9:X11"/>
    <mergeCell ref="Y9:Y11"/>
    <mergeCell ref="AB9:AB11"/>
    <mergeCell ref="AC9:AC11"/>
    <mergeCell ref="AD8:AD11"/>
    <mergeCell ref="AE8:AE11"/>
    <mergeCell ref="S9:T11"/>
    <mergeCell ref="Z9:AA11"/>
  </mergeCells>
  <printOptions/>
  <pageMargins left="0.08" right="0.08" top="0.98" bottom="0.39" header="0.51" footer="0.12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МакароваОВ</cp:lastModifiedBy>
  <cp:lastPrinted>2019-09-27T08:04:26Z</cp:lastPrinted>
  <dcterms:created xsi:type="dcterms:W3CDTF">2009-08-24T10:08:24Z</dcterms:created>
  <dcterms:modified xsi:type="dcterms:W3CDTF">2019-10-10T08:12:54Z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