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9555" windowHeight="6480"/>
  </bookViews>
  <sheets>
    <sheet name="Лист1" sheetId="1" r:id="rId1"/>
    <sheet name="Лист2" sheetId="2" r:id="rId2"/>
    <sheet name="Лист3" sheetId="3" r:id="rId3"/>
    <sheet name="Лист4" sheetId="4" r:id="rId4"/>
  </sheets>
  <calcPr calcId="144525"/>
</workbook>
</file>

<file path=xl/calcChain.xml><?xml version="1.0" encoding="utf-8"?>
<calcChain xmlns="http://schemas.openxmlformats.org/spreadsheetml/2006/main">
  <c r="E19" i="1" l="1"/>
  <c r="D19" i="1" s="1"/>
  <c r="E18" i="1"/>
  <c r="E17" i="1"/>
  <c r="D17" i="1" s="1"/>
  <c r="E16" i="1"/>
  <c r="D16" i="1" s="1"/>
  <c r="E15" i="1"/>
  <c r="D15" i="1" s="1"/>
  <c r="E14" i="1"/>
  <c r="D14" i="1" s="1"/>
  <c r="E13" i="1"/>
  <c r="D13" i="1" s="1"/>
  <c r="E12" i="1"/>
  <c r="D12" i="1" s="1"/>
  <c r="E11" i="1"/>
  <c r="D11" i="1" s="1"/>
  <c r="D18" i="1" l="1"/>
  <c r="E41" i="1" l="1"/>
  <c r="E28" i="1"/>
  <c r="E27" i="1" s="1"/>
  <c r="E10" i="1" s="1"/>
  <c r="D10" i="1" s="1"/>
  <c r="D20" i="1" s="1"/>
  <c r="E48" i="1" l="1"/>
  <c r="E20" i="1" s="1"/>
  <c r="E5" i="1" s="1"/>
</calcChain>
</file>

<file path=xl/sharedStrings.xml><?xml version="1.0" encoding="utf-8"?>
<sst xmlns="http://schemas.openxmlformats.org/spreadsheetml/2006/main" count="62" uniqueCount="55">
  <si>
    <t>Планируемые доходы на 2023год</t>
  </si>
  <si>
    <t>№ п/п</t>
  </si>
  <si>
    <t xml:space="preserve">Планируемое поступление от членов СНТ «Топорки» </t>
  </si>
  <si>
    <t>Площадь всех участков СНТ (кв. м)</t>
  </si>
  <si>
    <t>Количество собственников</t>
  </si>
  <si>
    <t xml:space="preserve"> Сумма по приходно-расходной смете (руб.)</t>
  </si>
  <si>
    <t>Членский взнос  для членов товарищества и плата  для лиц, без участия в товариществе</t>
  </si>
  <si>
    <t>1.</t>
  </si>
  <si>
    <t xml:space="preserve">Планируемые расходы на 2023 год </t>
  </si>
  <si>
    <t>Наименование расхода</t>
  </si>
  <si>
    <t>Сумма (руб.)</t>
  </si>
  <si>
    <t>Вывоз твердых коммунальных отходов</t>
  </si>
  <si>
    <t>Налог на землю общественного пользования</t>
  </si>
  <si>
    <t xml:space="preserve">Чистка проезда от снега </t>
  </si>
  <si>
    <t>Ремонт  и содержание улиц</t>
  </si>
  <si>
    <t>Расходы на оплату электроэнергии уличного освещения и приобретение расходных материалов</t>
  </si>
  <si>
    <t>Административные и хозяйственные расходы</t>
  </si>
  <si>
    <t>Услуги связи</t>
  </si>
  <si>
    <t xml:space="preserve">Юридические услуги </t>
  </si>
  <si>
    <t>Расходы, которые могут возникнуть впоследствии непредвиденных погодных условий и  стихийных бедствий (Спиливание деревьев)</t>
  </si>
  <si>
    <t>ИТОГО:</t>
  </si>
  <si>
    <r>
      <t xml:space="preserve">Заработная плата  и налоги на ФОТ </t>
    </r>
    <r>
      <rPr>
        <sz val="12"/>
        <color rgb="FF000000"/>
        <rFont val="Times New Roman"/>
        <family val="1"/>
        <charset val="204"/>
      </rPr>
      <t>(в соответствии  с законодательством РФ - 30,2 %)</t>
    </r>
  </si>
  <si>
    <t xml:space="preserve">ПРОЕКТ
Приходно-расходная смета СНТ "ТОПОРКИ" на 2023 финансовый год,
(с 01 января 2023 года по 31 декабря 2023 года)
</t>
  </si>
  <si>
    <t>Финансово-экономическое обоснование Приходно-расходной сметы                 СНТ "ТОПОРКИ" на 2023 финансовый год,
(с 01 января 2023 года по 31 декабря 2023 года)</t>
  </si>
  <si>
    <t>Заработная плата:</t>
  </si>
  <si>
    <t>Подсобный рабочий (благоустройство 4 объектов СНТ: территория домика правления, площадка для сбора мусора, газовые распределительные пункты № 1, № 2)  – 8 300,00 руб. в месяц</t>
  </si>
  <si>
    <t>Председатель   – 34 500 руб. в месяц</t>
  </si>
  <si>
    <t>Бухгалтер  – 17 800,00 руб.  в месяц</t>
  </si>
  <si>
    <t xml:space="preserve">Подсобный рабочий (электрик, выполнение работ, связанных с  учетом непредвиденных обстоятельств, в том числе с аварийными и стихийными бедствиями) </t>
  </si>
  <si>
    <t xml:space="preserve">Обязательные страховые взносы на фонд оплаты труда (ФОТ) ежемесячно начисляются в соответствие с законом 30,2%:  </t>
  </si>
  <si>
    <t>Пенсионный фонд - 22% ФОТ;
Фонд медицинского страхования – 5,1% ФОТ;
Обязательное социальное страхование на случай временной нетрудоспособности и в связи с материнством – 2,9% ФОТ;
Обязательное страхование от несчастных случаев на производстве и профессиональных заболеваний – 0,2% ФОТ.</t>
  </si>
  <si>
    <t>Заработная плата и страховые взносы</t>
  </si>
  <si>
    <t>7.2. Электронный документооборот.
Электронный документооборот (получение платежных документов, отправка отчетности) по договору</t>
  </si>
  <si>
    <t>2.</t>
  </si>
  <si>
    <t>3.</t>
  </si>
  <si>
    <t>4.</t>
  </si>
  <si>
    <t>5.</t>
  </si>
  <si>
    <t>6.</t>
  </si>
  <si>
    <t>7.</t>
  </si>
  <si>
    <r>
      <rPr>
        <b/>
        <sz val="12"/>
        <color theme="1"/>
        <rFont val="Times New Roman"/>
        <family val="1"/>
        <charset val="204"/>
      </rPr>
      <t>Расходы, которые могут возникнуть впоследствии непредвиденных погодных условий и  стихийных бедствий</t>
    </r>
    <r>
      <rPr>
        <sz val="12"/>
        <color theme="1"/>
        <rFont val="Times New Roman"/>
        <family val="1"/>
        <charset val="204"/>
      </rPr>
      <t xml:space="preserve"> (Спиливание деревьев по границе товарищества)</t>
    </r>
  </si>
  <si>
    <t xml:space="preserve">Сумма взноса на собственника 171 (руб., 600 кв. м) </t>
  </si>
  <si>
    <r>
      <rPr>
        <b/>
        <sz val="12"/>
        <color theme="1"/>
        <rFont val="Times New Roman"/>
        <family val="1"/>
        <charset val="204"/>
      </rPr>
      <t>Расходы на оплату электроэнергии уличного освещения и приобретение расходных материалов</t>
    </r>
    <r>
      <rPr>
        <sz val="12"/>
        <color theme="1"/>
        <rFont val="Times New Roman"/>
        <family val="1"/>
        <charset val="204"/>
      </rPr>
      <t xml:space="preserve">
6.1. Уличное освещение  4 000,00*12 мес. = 48 000,00 руб. 
6.2. Приобретение расходных материалов (лампы, прожекторы, провода и т.д.) и их замена на столбах - 8 000,00 руб.</t>
    </r>
  </si>
  <si>
    <r>
      <rPr>
        <b/>
        <sz val="12"/>
        <color theme="1"/>
        <rFont val="Times New Roman"/>
        <family val="1"/>
        <charset val="204"/>
      </rPr>
      <t>Услуги связи</t>
    </r>
    <r>
      <rPr>
        <sz val="12"/>
        <color theme="1"/>
        <rFont val="Times New Roman"/>
        <family val="1"/>
        <charset val="204"/>
      </rPr>
      <t xml:space="preserve">
Компенсация расходов на служебные телефонные переговоры:  700,00 руб. *12 мес. = 9 600,00 руб. 
</t>
    </r>
  </si>
  <si>
    <t>7.4. Возмещение расходов по использованию личного автотранспорта для поездок по делам товарищества (почта, МИФНС, Мосэнергосбыт, Мособлгаз, Хартия, Администрация Лосино-Петровского городского округа и пр.), Щелковский городской суд, мировые судебные участки судебных приставов: 600,00 рублей в месяц</t>
  </si>
  <si>
    <r>
      <rPr>
        <b/>
        <sz val="14"/>
        <color rgb="FF000000"/>
        <rFont val="Times New Roman"/>
        <family val="1"/>
        <charset val="204"/>
      </rPr>
      <t xml:space="preserve">Установить на 2023 год:                                                                               </t>
    </r>
    <r>
      <rPr>
        <sz val="14"/>
        <color rgb="FF000000"/>
        <rFont val="Times New Roman"/>
        <family val="1"/>
        <charset val="204"/>
      </rPr>
      <t>1. Плату</t>
    </r>
    <r>
      <rPr>
        <b/>
        <sz val="14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за печать и копирование документов любым тиражом формат А4 в размере 20,00 рублей за одину страницу листа перечислением на расчетный счет СНТ; полученные денежные средства использовать на оплату налога 6%  и на приобретение канцелярских товаров.</t>
    </r>
  </si>
  <si>
    <t xml:space="preserve"> 2. Плату за пользование инфраструктурой СНТ Топорки жителям дер. Топорково в размере 3000,00 руб. перечислением на расчетный счет СНТ;                                                    полученные денежные средства использовать на оплату налога 6% и на содержание  инфраструктуры СНТ Топорки.</t>
  </si>
  <si>
    <t>7.3. Канцелярские и хозяйственные товары, почта. 
7.3.1. Приобретение картриджей, бумаги, файлов, папок и необходимых канцелярских товаров: 2 000,00 руб.
7.3.2. Почтовые расходы на уведомления и переписку с контрагентами, членами товарищества и лицами, без участия в товариществе, на простые и заказные почтовые отправления (конверты, марки, услуги почты):  3 000,00 руб.                                 7.3.3. Хозяйственные расходы: замена замка в домике правления и пр.  2000,00 руб.                                                                                                      7.3.4. Программное обеспечение, ремонт ноутбука 10000,00 руб.</t>
  </si>
  <si>
    <r>
      <rPr>
        <b/>
        <sz val="12"/>
        <color theme="1"/>
        <rFont val="Times New Roman"/>
        <family val="1"/>
        <charset val="204"/>
      </rPr>
      <t>Юридические и консультационные услуги</t>
    </r>
    <r>
      <rPr>
        <sz val="12"/>
        <color theme="1"/>
        <rFont val="Times New Roman"/>
        <family val="1"/>
        <charset val="204"/>
      </rPr>
      <t xml:space="preserve">
9.1. Оформление досудебных претензий (5 участков)
9.2. Приказное производство на основании договора (5 участков *8000,00=40000,00)
9.3. Исковое производство на основании договора (3 участка * 40000,00=120000,00)
9.4. Уплата  госпошлины (1200-3000*6=12600)                                                                         9.5. Информационные услуги (выписки из ЕГРН) (350*6=2100)                                                            </t>
    </r>
  </si>
  <si>
    <t>• Примерный расчет членских взносов: 900 кв м – 11027,00 руб.; 1200 кв м – 11621,00  руб.; 1800 кв м – 12 809,00 руб.; 2400 кв м -  13997,00 руб.</t>
  </si>
  <si>
    <t>• Сумма членских взносов состоит из суммы с одного собственника 9245,00 руб. (пункты 1-2, 7-10) и суммы  1,98 руб. за 1 кв м, которая зависит от площади участка (участков) (пункты 3-6)</t>
  </si>
  <si>
    <r>
      <rPr>
        <b/>
        <sz val="12"/>
        <color theme="1"/>
        <rFont val="Times New Roman"/>
        <family val="1"/>
        <charset val="204"/>
      </rPr>
      <t>Вывоз твердых коммунальных отходов</t>
    </r>
    <r>
      <rPr>
        <sz val="12"/>
        <color theme="1"/>
        <rFont val="Times New Roman"/>
        <family val="1"/>
        <charset val="204"/>
      </rPr>
      <t xml:space="preserve">
Расходы на оплату услуг Регионального оператора по обращению с ТКО ООО «Хартия» (Договор на оказание услуг по обращению с твердыми коммунальными отходами №2778-2019/МО от 11.01.2019) в соответствии с тарифами, устанавливаемыми Комитетом по ценам и тарифам Московской области рассчитаны исходя из объема ТКО садоводов, графиком вывоза  и объемами - 380 м куб х 909,30 руб./м куб.=345534,00; кредиторская задолженность на 01.01.2023: 1486,58 руб.     График вывоза:                                                                                       летний период (ноябрь - апрель) три контейнера (в связи с увеличением проживающих в летний период) три раза в неделю (вторник, пятница, воскресенье);                                                                зимний период (май - октябрь) два контейнера два раза в неделю (понедельник, пятница).</t>
    </r>
  </si>
  <si>
    <r>
      <rPr>
        <b/>
        <sz val="12"/>
        <color theme="1"/>
        <rFont val="Times New Roman"/>
        <family val="1"/>
        <charset val="204"/>
      </rPr>
      <t>Ремонт  и содержание улиц</t>
    </r>
    <r>
      <rPr>
        <sz val="12"/>
        <color theme="1"/>
        <rFont val="Times New Roman"/>
        <family val="1"/>
        <charset val="204"/>
      </rPr>
      <t xml:space="preserve">
Асфальтная крошка с доставкой 15 000,00 руб. * 3 машины, 
аренда спецтехники 13 000,00 руб., 
выравнивание  и подсыпка 2 000,00 руб.;                                                          окашивание обочины дороги 4000,00 руб.</t>
    </r>
  </si>
  <si>
    <r>
      <rPr>
        <b/>
        <sz val="12"/>
        <color theme="1"/>
        <rFont val="Times New Roman"/>
        <family val="1"/>
        <charset val="204"/>
      </rPr>
      <t xml:space="preserve">Уборка снега техникой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2700,00-2800,00 руб./час; (18000,00 руб. за 7- часовой рабочий день) 4 - 5 выездов</t>
    </r>
  </si>
  <si>
    <t xml:space="preserve">7.1. Ведение счета в банке.
Ежемесячное обслуживание счета: 2100,00 руб.*12 мес. = 25200,00 руб. 
Услуги банка по операциям за переводы и оплату расходов: 400,00 руб. * 12 мес. = 4 800,00 руб. </t>
  </si>
  <si>
    <r>
      <rPr>
        <b/>
        <sz val="12"/>
        <color theme="1"/>
        <rFont val="Times New Roman"/>
        <family val="1"/>
        <charset val="204"/>
      </rPr>
      <t>Налог на землю общественного пользования</t>
    </r>
    <r>
      <rPr>
        <sz val="12"/>
        <color theme="1"/>
        <rFont val="Times New Roman"/>
        <family val="1"/>
        <charset val="204"/>
      </rPr>
      <t xml:space="preserve">
Земельный участок с кадастровым номером 50:14:0030304:227. 
Площадь  21489 кв. м. 
Кадастровая стоимость на 01.01.2023 - 20 815 104,96 руб. 
Ставка земельного налога на 2023 год – 0,3% в отношении земельных участков, приобретенных (предоставленных) для: огородничества, садоводства и дачного строительства.                20815104,96*0,3=62445,00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</si>
</sst>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1" xfId="0" applyFont="1" applyBorder="1" applyAlignment="1"/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2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43" fontId="7" fillId="0" borderId="21" xfId="1" applyNumberFormat="1" applyFont="1" applyBorder="1"/>
    <xf numFmtId="43" fontId="0" fillId="0" borderId="16" xfId="1" applyNumberFormat="1" applyFont="1" applyBorder="1"/>
    <xf numFmtId="0" fontId="6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43" fontId="7" fillId="0" borderId="23" xfId="1" applyNumberFormat="1" applyFont="1" applyBorder="1"/>
    <xf numFmtId="43" fontId="7" fillId="0" borderId="23" xfId="0" applyNumberFormat="1" applyFont="1" applyBorder="1"/>
    <xf numFmtId="43" fontId="5" fillId="0" borderId="21" xfId="1" applyNumberFormat="1" applyFont="1" applyBorder="1"/>
    <xf numFmtId="43" fontId="5" fillId="0" borderId="23" xfId="0" applyNumberFormat="1" applyFont="1" applyBorder="1"/>
    <xf numFmtId="43" fontId="1" fillId="0" borderId="0" xfId="0" applyNumberFormat="1" applyFont="1"/>
    <xf numFmtId="43" fontId="7" fillId="0" borderId="17" xfId="1" applyFont="1" applyBorder="1" applyAlignment="1">
      <alignment horizontal="right" vertical="center"/>
    </xf>
    <xf numFmtId="43" fontId="2" fillId="0" borderId="11" xfId="1" applyFont="1" applyBorder="1" applyAlignment="1">
      <alignment horizontal="right" vertical="center"/>
    </xf>
    <xf numFmtId="43" fontId="2" fillId="0" borderId="14" xfId="1" applyFont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/>
    </xf>
    <xf numFmtId="43" fontId="2" fillId="2" borderId="11" xfId="1" applyFont="1" applyFill="1" applyBorder="1" applyAlignment="1">
      <alignment horizontal="right" vertical="center"/>
    </xf>
    <xf numFmtId="43" fontId="5" fillId="0" borderId="6" xfId="1" applyNumberFormat="1" applyFont="1" applyBorder="1"/>
    <xf numFmtId="2" fontId="2" fillId="0" borderId="5" xfId="0" applyNumberFormat="1" applyFont="1" applyBorder="1" applyAlignment="1">
      <alignment horizontal="right" vertical="center" wrapText="1"/>
    </xf>
    <xf numFmtId="3" fontId="7" fillId="0" borderId="16" xfId="0" applyNumberFormat="1" applyFont="1" applyBorder="1" applyAlignment="1">
      <alignment horizontal="right" vertical="center" wrapText="1"/>
    </xf>
    <xf numFmtId="3" fontId="8" fillId="0" borderId="6" xfId="0" applyNumberFormat="1" applyFont="1" applyBorder="1" applyAlignment="1">
      <alignment horizontal="right" vertical="center" wrapText="1"/>
    </xf>
    <xf numFmtId="3" fontId="8" fillId="2" borderId="6" xfId="0" applyNumberFormat="1" applyFont="1" applyFill="1" applyBorder="1" applyAlignment="1">
      <alignment horizontal="right" vertical="center" wrapText="1"/>
    </xf>
    <xf numFmtId="3" fontId="9" fillId="0" borderId="13" xfId="0" applyNumberFormat="1" applyFont="1" applyBorder="1" applyAlignment="1">
      <alignment horizontal="right" vertical="center" wrapText="1"/>
    </xf>
    <xf numFmtId="43" fontId="1" fillId="0" borderId="0" xfId="1" applyFont="1"/>
    <xf numFmtId="0" fontId="10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6" fillId="0" borderId="25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8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51" workbookViewId="0">
      <selection activeCell="M38" sqref="M38"/>
    </sheetView>
  </sheetViews>
  <sheetFormatPr defaultRowHeight="15" x14ac:dyDescent="0.25"/>
  <cols>
    <col min="1" max="1" width="6.28515625" customWidth="1"/>
    <col min="2" max="2" width="27.5703125" customWidth="1"/>
    <col min="3" max="3" width="21.85546875" customWidth="1"/>
    <col min="4" max="4" width="14.5703125" customWidth="1"/>
    <col min="5" max="5" width="18.5703125" customWidth="1"/>
    <col min="6" max="6" width="19.140625" bestFit="1" customWidth="1"/>
    <col min="7" max="7" width="17.28515625" customWidth="1"/>
  </cols>
  <sheetData>
    <row r="1" spans="1:9" ht="63.75" customHeight="1" x14ac:dyDescent="0.3">
      <c r="A1" s="45" t="s">
        <v>22</v>
      </c>
      <c r="B1" s="45"/>
      <c r="C1" s="45"/>
      <c r="D1" s="45"/>
      <c r="E1" s="45"/>
    </row>
    <row r="2" spans="1:9" s="1" customFormat="1" ht="18.75" x14ac:dyDescent="0.3">
      <c r="A2" s="47" t="s">
        <v>0</v>
      </c>
      <c r="B2" s="47"/>
      <c r="C2" s="47"/>
    </row>
    <row r="3" spans="1:9" s="1" customFormat="1" ht="19.5" thickBot="1" x14ac:dyDescent="0.35">
      <c r="A3" s="2"/>
      <c r="B3" s="2"/>
      <c r="C3" s="2"/>
    </row>
    <row r="4" spans="1:9" s="1" customFormat="1" ht="39" thickBot="1" x14ac:dyDescent="0.3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</row>
    <row r="5" spans="1:9" s="1" customFormat="1" ht="63.75" thickBot="1" x14ac:dyDescent="0.35">
      <c r="A5" s="3" t="s">
        <v>7</v>
      </c>
      <c r="B5" s="4" t="s">
        <v>6</v>
      </c>
      <c r="C5" s="7">
        <v>138217</v>
      </c>
      <c r="D5" s="8">
        <v>170</v>
      </c>
      <c r="E5" s="34">
        <f>E20</f>
        <v>1844235</v>
      </c>
    </row>
    <row r="6" spans="1:9" s="1" customFormat="1" ht="18.75" x14ac:dyDescent="0.3"/>
    <row r="7" spans="1:9" s="1" customFormat="1" ht="18.75" x14ac:dyDescent="0.3">
      <c r="A7" s="46" t="s">
        <v>8</v>
      </c>
      <c r="B7" s="46"/>
      <c r="C7" s="46"/>
    </row>
    <row r="8" spans="1:9" s="1" customFormat="1" ht="19.5" thickBot="1" x14ac:dyDescent="0.35"/>
    <row r="9" spans="1:9" s="1" customFormat="1" ht="51.75" thickBot="1" x14ac:dyDescent="0.35">
      <c r="A9" s="14" t="s">
        <v>1</v>
      </c>
      <c r="B9" s="48" t="s">
        <v>9</v>
      </c>
      <c r="C9" s="48"/>
      <c r="D9" s="15" t="s">
        <v>40</v>
      </c>
      <c r="E9" s="16" t="s">
        <v>10</v>
      </c>
    </row>
    <row r="10" spans="1:9" s="1" customFormat="1" ht="32.25" customHeight="1" x14ac:dyDescent="0.3">
      <c r="A10" s="13">
        <v>1</v>
      </c>
      <c r="B10" s="49" t="s">
        <v>21</v>
      </c>
      <c r="C10" s="49"/>
      <c r="D10" s="35">
        <f>E10/D5</f>
        <v>5776.2882352941178</v>
      </c>
      <c r="E10" s="28">
        <f>E27</f>
        <v>981969</v>
      </c>
    </row>
    <row r="11" spans="1:9" s="1" customFormat="1" ht="18" customHeight="1" x14ac:dyDescent="0.3">
      <c r="A11" s="11">
        <v>2</v>
      </c>
      <c r="B11" s="50" t="s">
        <v>11</v>
      </c>
      <c r="C11" s="50"/>
      <c r="D11" s="36">
        <f>E11/D5</f>
        <v>2041.3</v>
      </c>
      <c r="E11" s="29">
        <f>E35</f>
        <v>347021</v>
      </c>
    </row>
    <row r="12" spans="1:9" s="1" customFormat="1" ht="21.75" customHeight="1" x14ac:dyDescent="0.3">
      <c r="A12" s="31">
        <v>3</v>
      </c>
      <c r="B12" s="51" t="s">
        <v>12</v>
      </c>
      <c r="C12" s="51"/>
      <c r="D12" s="37">
        <f>E12/C5*600</f>
        <v>271.07374635536871</v>
      </c>
      <c r="E12" s="32">
        <f>E36</f>
        <v>62445</v>
      </c>
    </row>
    <row r="13" spans="1:9" s="1" customFormat="1" ht="18" customHeight="1" x14ac:dyDescent="0.3">
      <c r="A13" s="31">
        <v>4</v>
      </c>
      <c r="B13" s="51" t="s">
        <v>13</v>
      </c>
      <c r="C13" s="51"/>
      <c r="D13" s="37">
        <f>E13/C5*600</f>
        <v>390.69000195345001</v>
      </c>
      <c r="E13" s="32">
        <f>E37</f>
        <v>90000</v>
      </c>
      <c r="I13" s="39"/>
    </row>
    <row r="14" spans="1:9" s="1" customFormat="1" ht="23.25" customHeight="1" x14ac:dyDescent="0.3">
      <c r="A14" s="31">
        <v>5</v>
      </c>
      <c r="B14" s="51" t="s">
        <v>14</v>
      </c>
      <c r="C14" s="51"/>
      <c r="D14" s="37">
        <f>E14/C5*600</f>
        <v>279.56040139780202</v>
      </c>
      <c r="E14" s="32">
        <f>E40</f>
        <v>64400</v>
      </c>
    </row>
    <row r="15" spans="1:9" s="1" customFormat="1" ht="43.5" customHeight="1" x14ac:dyDescent="0.3">
      <c r="A15" s="31">
        <v>6</v>
      </c>
      <c r="B15" s="51" t="s">
        <v>15</v>
      </c>
      <c r="C15" s="51"/>
      <c r="D15" s="37">
        <f>E15/C5*600</f>
        <v>243.09600121547999</v>
      </c>
      <c r="E15" s="32">
        <f>E39</f>
        <v>56000</v>
      </c>
    </row>
    <row r="16" spans="1:9" s="1" customFormat="1" ht="18" customHeight="1" x14ac:dyDescent="0.3">
      <c r="A16" s="11">
        <v>7</v>
      </c>
      <c r="B16" s="50" t="s">
        <v>16</v>
      </c>
      <c r="C16" s="50"/>
      <c r="D16" s="36">
        <f>E16/D5</f>
        <v>378.8235294117647</v>
      </c>
      <c r="E16" s="29">
        <f>E40</f>
        <v>64400</v>
      </c>
    </row>
    <row r="17" spans="1:7" s="1" customFormat="1" ht="18" customHeight="1" x14ac:dyDescent="0.3">
      <c r="A17" s="12">
        <v>8</v>
      </c>
      <c r="B17" s="50" t="s">
        <v>17</v>
      </c>
      <c r="C17" s="50"/>
      <c r="D17" s="36">
        <f>E17/D5</f>
        <v>49.411764705882355</v>
      </c>
      <c r="E17" s="29">
        <f>E45</f>
        <v>8400</v>
      </c>
    </row>
    <row r="18" spans="1:7" s="1" customFormat="1" ht="18" customHeight="1" x14ac:dyDescent="0.3">
      <c r="A18" s="11">
        <v>9</v>
      </c>
      <c r="B18" s="50" t="s">
        <v>18</v>
      </c>
      <c r="C18" s="50"/>
      <c r="D18" s="36">
        <f>E18/D5</f>
        <v>882.35294117647061</v>
      </c>
      <c r="E18" s="29">
        <f>E46</f>
        <v>150000</v>
      </c>
    </row>
    <row r="19" spans="1:7" s="1" customFormat="1" ht="63.75" customHeight="1" x14ac:dyDescent="0.3">
      <c r="A19" s="11">
        <v>10</v>
      </c>
      <c r="B19" s="50" t="s">
        <v>19</v>
      </c>
      <c r="C19" s="50"/>
      <c r="D19" s="36">
        <f>E19/D5</f>
        <v>117.64705882352941</v>
      </c>
      <c r="E19" s="29">
        <f>E47</f>
        <v>20000</v>
      </c>
    </row>
    <row r="20" spans="1:7" s="1" customFormat="1" ht="18.75" customHeight="1" thickBot="1" x14ac:dyDescent="0.35">
      <c r="A20" s="52" t="s">
        <v>20</v>
      </c>
      <c r="B20" s="53"/>
      <c r="C20" s="53"/>
      <c r="D20" s="38">
        <f>SUM(D10:D19)</f>
        <v>10430.243680333866</v>
      </c>
      <c r="E20" s="30">
        <f>E48</f>
        <v>1844235</v>
      </c>
      <c r="F20" s="27"/>
      <c r="G20" s="27"/>
    </row>
    <row r="21" spans="1:7" s="1" customFormat="1" ht="18.75" x14ac:dyDescent="0.3">
      <c r="F21" s="27"/>
    </row>
    <row r="22" spans="1:7" s="10" customFormat="1" ht="48" customHeight="1" x14ac:dyDescent="0.25">
      <c r="A22" s="54" t="s">
        <v>49</v>
      </c>
      <c r="B22" s="54"/>
      <c r="C22" s="54"/>
      <c r="D22" s="54"/>
      <c r="E22" s="54"/>
    </row>
    <row r="23" spans="1:7" s="9" customFormat="1" ht="35.25" customHeight="1" x14ac:dyDescent="0.25">
      <c r="A23" s="54" t="s">
        <v>48</v>
      </c>
      <c r="B23" s="54"/>
      <c r="C23" s="54"/>
      <c r="D23" s="54"/>
      <c r="E23" s="54"/>
    </row>
    <row r="24" spans="1:7" s="1" customFormat="1" ht="39" customHeight="1" x14ac:dyDescent="0.3"/>
    <row r="25" spans="1:7" ht="71.25" customHeight="1" x14ac:dyDescent="0.3">
      <c r="A25" s="45" t="s">
        <v>23</v>
      </c>
      <c r="B25" s="45"/>
      <c r="C25" s="45"/>
      <c r="D25" s="45"/>
      <c r="E25" s="45"/>
    </row>
    <row r="26" spans="1:7" ht="31.5" x14ac:dyDescent="0.25">
      <c r="A26" s="20" t="s">
        <v>1</v>
      </c>
      <c r="B26" s="58" t="s">
        <v>9</v>
      </c>
      <c r="C26" s="58"/>
      <c r="D26" s="59"/>
      <c r="E26" s="17" t="s">
        <v>10</v>
      </c>
    </row>
    <row r="27" spans="1:7" ht="16.5" customHeight="1" x14ac:dyDescent="0.25">
      <c r="A27" s="60" t="s">
        <v>7</v>
      </c>
      <c r="B27" s="55" t="s">
        <v>31</v>
      </c>
      <c r="C27" s="56"/>
      <c r="D27" s="57"/>
      <c r="E27" s="26">
        <f>E28+E33</f>
        <v>981969</v>
      </c>
    </row>
    <row r="28" spans="1:7" ht="15.75" x14ac:dyDescent="0.25">
      <c r="A28" s="61"/>
      <c r="B28" s="64" t="s">
        <v>24</v>
      </c>
      <c r="C28" s="65"/>
      <c r="D28" s="66"/>
      <c r="E28" s="24">
        <f>E29+E30+E31+E32</f>
        <v>754200</v>
      </c>
    </row>
    <row r="29" spans="1:7" ht="15" customHeight="1" x14ac:dyDescent="0.25">
      <c r="A29" s="61"/>
      <c r="B29" s="50" t="s">
        <v>26</v>
      </c>
      <c r="C29" s="50"/>
      <c r="D29" s="50"/>
      <c r="E29" s="23">
        <v>414000</v>
      </c>
    </row>
    <row r="30" spans="1:7" ht="15" customHeight="1" x14ac:dyDescent="0.25">
      <c r="A30" s="61"/>
      <c r="B30" s="50" t="s">
        <v>27</v>
      </c>
      <c r="C30" s="50"/>
      <c r="D30" s="50"/>
      <c r="E30" s="23">
        <v>213600</v>
      </c>
    </row>
    <row r="31" spans="1:7" ht="60" customHeight="1" x14ac:dyDescent="0.25">
      <c r="A31" s="61"/>
      <c r="B31" s="50" t="s">
        <v>25</v>
      </c>
      <c r="C31" s="50"/>
      <c r="D31" s="50"/>
      <c r="E31" s="23">
        <v>96600</v>
      </c>
    </row>
    <row r="32" spans="1:7" ht="43.5" customHeight="1" x14ac:dyDescent="0.25">
      <c r="A32" s="61"/>
      <c r="B32" s="50" t="s">
        <v>28</v>
      </c>
      <c r="C32" s="50"/>
      <c r="D32" s="50"/>
      <c r="E32" s="23">
        <v>30000</v>
      </c>
    </row>
    <row r="33" spans="1:5" ht="44.25" customHeight="1" x14ac:dyDescent="0.25">
      <c r="A33" s="62"/>
      <c r="B33" s="69" t="s">
        <v>29</v>
      </c>
      <c r="C33" s="70"/>
      <c r="D33" s="70"/>
      <c r="E33" s="18">
        <v>227769</v>
      </c>
    </row>
    <row r="34" spans="1:5" ht="90.75" customHeight="1" x14ac:dyDescent="0.25">
      <c r="A34" s="63"/>
      <c r="B34" s="67" t="s">
        <v>30</v>
      </c>
      <c r="C34" s="68"/>
      <c r="D34" s="68"/>
      <c r="E34" s="19"/>
    </row>
    <row r="35" spans="1:5" ht="234.75" customHeight="1" x14ac:dyDescent="0.25">
      <c r="A35" s="21" t="s">
        <v>33</v>
      </c>
      <c r="B35" s="42" t="s">
        <v>50</v>
      </c>
      <c r="C35" s="43"/>
      <c r="D35" s="44"/>
      <c r="E35" s="25">
        <v>347021</v>
      </c>
    </row>
    <row r="36" spans="1:5" ht="130.5" customHeight="1" x14ac:dyDescent="0.25">
      <c r="A36" s="22" t="s">
        <v>34</v>
      </c>
      <c r="B36" s="42" t="s">
        <v>54</v>
      </c>
      <c r="C36" s="43"/>
      <c r="D36" s="44"/>
      <c r="E36" s="25">
        <v>62445</v>
      </c>
    </row>
    <row r="37" spans="1:5" ht="48" customHeight="1" x14ac:dyDescent="0.25">
      <c r="A37" s="22" t="s">
        <v>35</v>
      </c>
      <c r="B37" s="42" t="s">
        <v>52</v>
      </c>
      <c r="C37" s="43"/>
      <c r="D37" s="44"/>
      <c r="E37" s="25">
        <v>90000</v>
      </c>
    </row>
    <row r="38" spans="1:5" ht="76.5" customHeight="1" x14ac:dyDescent="0.25">
      <c r="A38" s="22" t="s">
        <v>36</v>
      </c>
      <c r="B38" s="42" t="s">
        <v>51</v>
      </c>
      <c r="C38" s="43"/>
      <c r="D38" s="44"/>
      <c r="E38" s="25">
        <v>64000</v>
      </c>
    </row>
    <row r="39" spans="1:5" ht="75" customHeight="1" x14ac:dyDescent="0.25">
      <c r="A39" s="22" t="s">
        <v>37</v>
      </c>
      <c r="B39" s="42" t="s">
        <v>41</v>
      </c>
      <c r="C39" s="43"/>
      <c r="D39" s="44"/>
      <c r="E39" s="25">
        <v>56000</v>
      </c>
    </row>
    <row r="40" spans="1:5" ht="15" customHeight="1" x14ac:dyDescent="0.25">
      <c r="A40" s="22" t="s">
        <v>38</v>
      </c>
      <c r="B40" s="71" t="s">
        <v>16</v>
      </c>
      <c r="C40" s="72"/>
      <c r="D40" s="73"/>
      <c r="E40" s="25">
        <v>64400</v>
      </c>
    </row>
    <row r="41" spans="1:5" ht="76.5" customHeight="1" x14ac:dyDescent="0.25">
      <c r="A41" s="22"/>
      <c r="B41" s="42" t="s">
        <v>53</v>
      </c>
      <c r="C41" s="43"/>
      <c r="D41" s="44"/>
      <c r="E41" s="18">
        <f>25200+4800</f>
        <v>30000</v>
      </c>
    </row>
    <row r="42" spans="1:5" ht="44.25" customHeight="1" x14ac:dyDescent="0.25">
      <c r="A42" s="22"/>
      <c r="B42" s="42" t="s">
        <v>32</v>
      </c>
      <c r="C42" s="43"/>
      <c r="D42" s="44"/>
      <c r="E42" s="18">
        <v>10200</v>
      </c>
    </row>
    <row r="43" spans="1:5" ht="154.5" customHeight="1" x14ac:dyDescent="0.25">
      <c r="A43" s="22"/>
      <c r="B43" s="42" t="s">
        <v>46</v>
      </c>
      <c r="C43" s="43"/>
      <c r="D43" s="44"/>
      <c r="E43" s="18">
        <v>17000</v>
      </c>
    </row>
    <row r="44" spans="1:5" ht="92.25" customHeight="1" x14ac:dyDescent="0.25">
      <c r="A44" s="22"/>
      <c r="B44" s="42" t="s">
        <v>43</v>
      </c>
      <c r="C44" s="43"/>
      <c r="D44" s="44"/>
      <c r="E44" s="18">
        <v>7200</v>
      </c>
    </row>
    <row r="45" spans="1:5" ht="44.25" customHeight="1" x14ac:dyDescent="0.25">
      <c r="A45" s="22"/>
      <c r="B45" s="42" t="s">
        <v>42</v>
      </c>
      <c r="C45" s="43"/>
      <c r="D45" s="44"/>
      <c r="E45" s="25">
        <v>8400</v>
      </c>
    </row>
    <row r="46" spans="1:5" ht="124.5" customHeight="1" x14ac:dyDescent="0.25">
      <c r="A46" s="22"/>
      <c r="B46" s="42" t="s">
        <v>47</v>
      </c>
      <c r="C46" s="43"/>
      <c r="D46" s="44"/>
      <c r="E46" s="25">
        <v>150000</v>
      </c>
    </row>
    <row r="47" spans="1:5" ht="45" customHeight="1" x14ac:dyDescent="0.25">
      <c r="A47" s="22"/>
      <c r="B47" s="42" t="s">
        <v>39</v>
      </c>
      <c r="C47" s="43"/>
      <c r="D47" s="44"/>
      <c r="E47" s="25">
        <v>20000</v>
      </c>
    </row>
    <row r="48" spans="1:5" ht="15.75" x14ac:dyDescent="0.25">
      <c r="A48" s="42" t="s">
        <v>20</v>
      </c>
      <c r="B48" s="43"/>
      <c r="C48" s="43"/>
      <c r="D48" s="44"/>
      <c r="E48" s="33">
        <f>E47+E46+E45+E40+E39+E38+E37+E36+E35+E34+E27</f>
        <v>1844235</v>
      </c>
    </row>
    <row r="50" spans="1:5" ht="101.25" customHeight="1" x14ac:dyDescent="0.3">
      <c r="A50" s="40" t="s">
        <v>44</v>
      </c>
      <c r="B50" s="40"/>
      <c r="C50" s="40"/>
      <c r="D50" s="40"/>
      <c r="E50" s="40"/>
    </row>
    <row r="51" spans="1:5" ht="18.75" x14ac:dyDescent="0.3">
      <c r="A51" s="1"/>
      <c r="B51" s="1"/>
      <c r="C51" s="1"/>
      <c r="D51" s="1"/>
      <c r="E51" s="1"/>
    </row>
    <row r="52" spans="1:5" ht="87" customHeight="1" x14ac:dyDescent="0.3">
      <c r="A52" s="41" t="s">
        <v>45</v>
      </c>
      <c r="B52" s="41"/>
      <c r="C52" s="41"/>
      <c r="D52" s="41"/>
      <c r="E52" s="41"/>
    </row>
    <row r="53" spans="1:5" ht="18.75" x14ac:dyDescent="0.3">
      <c r="A53" s="1"/>
      <c r="B53" s="1"/>
      <c r="C53" s="1"/>
      <c r="D53" s="1"/>
      <c r="E53" s="1"/>
    </row>
    <row r="54" spans="1:5" ht="18.75" x14ac:dyDescent="0.3">
      <c r="A54" s="1"/>
      <c r="B54" s="1"/>
      <c r="C54" s="1"/>
      <c r="D54" s="1"/>
      <c r="E54" s="1"/>
    </row>
    <row r="55" spans="1:5" ht="18.75" x14ac:dyDescent="0.3">
      <c r="A55" s="1"/>
      <c r="B55" s="1"/>
      <c r="C55" s="1"/>
      <c r="D55" s="1"/>
      <c r="E55" s="1"/>
    </row>
    <row r="56" spans="1:5" ht="18.75" x14ac:dyDescent="0.3">
      <c r="A56" s="1"/>
      <c r="B56" s="1"/>
      <c r="C56" s="1"/>
      <c r="D56" s="1"/>
      <c r="E56" s="1"/>
    </row>
    <row r="57" spans="1:5" ht="18.75" x14ac:dyDescent="0.3">
      <c r="A57" s="1"/>
      <c r="B57" s="1"/>
      <c r="C57" s="1"/>
      <c r="D57" s="1"/>
      <c r="E57" s="1"/>
    </row>
  </sheetData>
  <mergeCells count="44">
    <mergeCell ref="B47:D47"/>
    <mergeCell ref="B28:D28"/>
    <mergeCell ref="B34:D34"/>
    <mergeCell ref="B33:D33"/>
    <mergeCell ref="B32:D32"/>
    <mergeCell ref="B35:D35"/>
    <mergeCell ref="B36:D36"/>
    <mergeCell ref="B37:D37"/>
    <mergeCell ref="B38:D38"/>
    <mergeCell ref="B39:D39"/>
    <mergeCell ref="B29:D29"/>
    <mergeCell ref="B30:D30"/>
    <mergeCell ref="B31:D31"/>
    <mergeCell ref="B40:D40"/>
    <mergeCell ref="B43:D43"/>
    <mergeCell ref="B44:D44"/>
    <mergeCell ref="A25:E25"/>
    <mergeCell ref="B45:D45"/>
    <mergeCell ref="B46:D46"/>
    <mergeCell ref="B27:D27"/>
    <mergeCell ref="B26:D26"/>
    <mergeCell ref="A27:A34"/>
    <mergeCell ref="B41:D41"/>
    <mergeCell ref="B42:D42"/>
    <mergeCell ref="A20:C20"/>
    <mergeCell ref="A22:E22"/>
    <mergeCell ref="A23:E23"/>
    <mergeCell ref="B19:C19"/>
    <mergeCell ref="A50:E50"/>
    <mergeCell ref="A52:E52"/>
    <mergeCell ref="A48:D48"/>
    <mergeCell ref="A1:E1"/>
    <mergeCell ref="A7:C7"/>
    <mergeCell ref="A2:C2"/>
    <mergeCell ref="B9:C9"/>
    <mergeCell ref="B10:C10"/>
    <mergeCell ref="B16:C16"/>
    <mergeCell ref="B17:C17"/>
    <mergeCell ref="B18:C18"/>
    <mergeCell ref="B11:C11"/>
    <mergeCell ref="B12:C12"/>
    <mergeCell ref="B13:C13"/>
    <mergeCell ref="B14:C14"/>
    <mergeCell ref="B15:C15"/>
  </mergeCells>
  <pageMargins left="0.78740157480314965" right="0.39370078740157483" top="0.78740157480314965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2023-04-23T17:37:00Z</cp:lastPrinted>
  <dcterms:created xsi:type="dcterms:W3CDTF">2023-04-06T20:41:34Z</dcterms:created>
  <dcterms:modified xsi:type="dcterms:W3CDTF">2023-04-23T17:42:57Z</dcterms:modified>
</cp:coreProperties>
</file>