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056" tabRatio="602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Лист1!$A:$A,Лист1!$3:$4</definedName>
    <definedName name="_xlnm.Print_Area" localSheetId="0">Лист1!$A$1:$BS$57</definedName>
  </definedNames>
  <calcPr calcId="144525" refMode="R1C1"/>
</workbook>
</file>

<file path=xl/calcChain.xml><?xml version="1.0" encoding="utf-8"?>
<calcChain xmlns="http://schemas.openxmlformats.org/spreadsheetml/2006/main">
  <c r="BR22" i="1" l="1"/>
  <c r="BQ22" i="1"/>
  <c r="AP22" i="1" l="1"/>
  <c r="AO22" i="1"/>
  <c r="AE22" i="1"/>
  <c r="BD28" i="1" l="1"/>
  <c r="BD13" i="1"/>
  <c r="BC13" i="1"/>
  <c r="BQ50" i="1" l="1"/>
  <c r="BD41" i="1"/>
  <c r="AS41" i="1"/>
  <c r="T56" i="1"/>
  <c r="T50" i="1"/>
  <c r="S50" i="1"/>
  <c r="BD27" i="1"/>
  <c r="E13" i="1"/>
  <c r="F13" i="1"/>
  <c r="G13" i="1"/>
  <c r="H13" i="1"/>
  <c r="I13" i="1"/>
  <c r="N41" i="1" l="1"/>
  <c r="M41" i="1"/>
  <c r="L41" i="1"/>
  <c r="K41" i="1"/>
  <c r="J41" i="1"/>
  <c r="I41" i="1"/>
  <c r="H41" i="1"/>
  <c r="G41" i="1"/>
  <c r="E41" i="1"/>
  <c r="D41" i="1"/>
  <c r="C41" i="1"/>
  <c r="C50" i="1"/>
  <c r="AB13" i="1"/>
  <c r="AA13" i="1"/>
  <c r="Z13" i="1"/>
  <c r="Y13" i="1"/>
  <c r="X13" i="1"/>
  <c r="W13" i="1"/>
  <c r="V13" i="1"/>
  <c r="U13" i="1"/>
  <c r="T13" i="1"/>
  <c r="S13" i="1"/>
  <c r="R13" i="1"/>
  <c r="Q13" i="1"/>
  <c r="D50" i="1" l="1"/>
  <c r="AB41" i="1" l="1"/>
  <c r="BR41" i="1" l="1"/>
  <c r="BQ41" i="1"/>
  <c r="BP41" i="1"/>
  <c r="BO41" i="1"/>
  <c r="BN41" i="1"/>
  <c r="BM41" i="1"/>
  <c r="BL41" i="1"/>
  <c r="BK41" i="1"/>
  <c r="BJ41" i="1"/>
  <c r="BI41" i="1"/>
  <c r="BH41" i="1"/>
  <c r="BG41" i="1"/>
  <c r="BC27" i="1" l="1"/>
  <c r="AA50" i="1" l="1"/>
  <c r="AA56" i="1"/>
  <c r="Z56" i="1"/>
  <c r="Z50" i="1"/>
  <c r="Y56" i="1"/>
  <c r="Y50" i="1"/>
  <c r="X56" i="1"/>
  <c r="X50" i="1"/>
  <c r="W56" i="1"/>
  <c r="W50" i="1"/>
  <c r="V56" i="1"/>
  <c r="V50" i="1"/>
  <c r="U56" i="1"/>
  <c r="U50" i="1"/>
  <c r="S56" i="1"/>
  <c r="R50" i="1"/>
  <c r="Q56" i="1"/>
  <c r="S38" i="1"/>
  <c r="R56" i="1"/>
  <c r="Q50" i="1"/>
  <c r="AB50" i="1"/>
  <c r="AB56" i="1"/>
  <c r="AA22" i="1"/>
  <c r="AB22" i="1"/>
  <c r="BR50" i="1" l="1"/>
  <c r="C38" i="1" l="1"/>
  <c r="T10" i="1"/>
  <c r="S10" i="1"/>
  <c r="R10" i="1"/>
  <c r="Q10" i="1"/>
  <c r="Q41" i="1" l="1"/>
  <c r="Q38" i="1"/>
  <c r="C22" i="1"/>
  <c r="C27" i="1"/>
  <c r="C13" i="1"/>
  <c r="C10" i="1"/>
  <c r="C56" i="1"/>
  <c r="C57" i="1" s="1"/>
  <c r="Q27" i="1"/>
  <c r="AE41" i="1"/>
  <c r="AE38" i="1"/>
  <c r="AE50" i="1"/>
  <c r="AE56" i="1"/>
  <c r="AE13" i="1"/>
  <c r="AE10" i="1"/>
  <c r="AS50" i="1"/>
  <c r="AS56" i="1"/>
  <c r="AS22" i="1"/>
  <c r="AS13" i="1"/>
  <c r="AS10" i="1"/>
  <c r="BG13" i="1"/>
  <c r="BG27" i="1"/>
  <c r="BG22" i="1"/>
  <c r="BG50" i="1"/>
  <c r="BC22" i="1"/>
  <c r="BC10" i="1"/>
  <c r="M22" i="1"/>
  <c r="M10" i="1"/>
  <c r="M27" i="1"/>
  <c r="M13" i="1"/>
  <c r="AA27" i="1"/>
  <c r="AA10" i="1"/>
  <c r="AO13" i="1"/>
  <c r="AO27" i="1"/>
  <c r="AO10" i="1"/>
  <c r="BQ13" i="1"/>
  <c r="BQ27" i="1"/>
  <c r="BQ10" i="1"/>
  <c r="BC56" i="1"/>
  <c r="BC50" i="1"/>
  <c r="BC38" i="1"/>
  <c r="BC41" i="1"/>
  <c r="M50" i="1"/>
  <c r="M38" i="1"/>
  <c r="M56" i="1"/>
  <c r="AA41" i="1"/>
  <c r="AA38" i="1"/>
  <c r="AO50" i="1"/>
  <c r="AO41" i="1"/>
  <c r="AO38" i="1"/>
  <c r="AO56" i="1"/>
  <c r="BQ38" i="1"/>
  <c r="BQ56" i="1"/>
  <c r="N10" i="1"/>
  <c r="N22" i="1"/>
  <c r="N27" i="1"/>
  <c r="N13" i="1"/>
  <c r="BR27" i="1"/>
  <c r="BR10" i="1"/>
  <c r="BR13" i="1"/>
  <c r="AP27" i="1"/>
  <c r="AP10" i="1"/>
  <c r="AP13" i="1"/>
  <c r="BD22" i="1"/>
  <c r="BD10" i="1"/>
  <c r="AB27" i="1"/>
  <c r="AB10" i="1"/>
  <c r="N38" i="1"/>
  <c r="N50" i="1"/>
  <c r="N56" i="1"/>
  <c r="BD50" i="1"/>
  <c r="BD56" i="1"/>
  <c r="BD38" i="1"/>
  <c r="AP56" i="1"/>
  <c r="AP50" i="1"/>
  <c r="AP41" i="1"/>
  <c r="AP38" i="1"/>
  <c r="AB38" i="1"/>
  <c r="BR56" i="1"/>
  <c r="BR38" i="1"/>
  <c r="BJ50" i="1"/>
  <c r="BJ56" i="1"/>
  <c r="BJ38" i="1"/>
  <c r="AV50" i="1"/>
  <c r="AV56" i="1"/>
  <c r="AV41" i="1"/>
  <c r="AV38" i="1"/>
  <c r="AH50" i="1"/>
  <c r="AH56" i="1"/>
  <c r="AH41" i="1"/>
  <c r="AH38" i="1"/>
  <c r="T38" i="1"/>
  <c r="T41" i="1"/>
  <c r="F50" i="1"/>
  <c r="F38" i="1"/>
  <c r="F56" i="1"/>
  <c r="F10" i="1"/>
  <c r="F22" i="1"/>
  <c r="F27" i="1"/>
  <c r="BJ27" i="1"/>
  <c r="BJ22" i="1"/>
  <c r="BJ10" i="1"/>
  <c r="BJ13" i="1"/>
  <c r="AH22" i="1"/>
  <c r="AH27" i="1"/>
  <c r="AH10" i="1"/>
  <c r="AH13" i="1"/>
  <c r="AV27" i="1"/>
  <c r="AV22" i="1"/>
  <c r="AV10" i="1"/>
  <c r="AV13" i="1"/>
  <c r="T27" i="1"/>
  <c r="T22" i="1"/>
  <c r="E50" i="1"/>
  <c r="E38" i="1"/>
  <c r="E56" i="1"/>
  <c r="S41" i="1"/>
  <c r="AG50" i="1"/>
  <c r="AG56" i="1"/>
  <c r="AG41" i="1"/>
  <c r="AG38" i="1"/>
  <c r="AU50" i="1"/>
  <c r="AU56" i="1"/>
  <c r="AU41" i="1"/>
  <c r="AU38" i="1"/>
  <c r="BI50" i="1"/>
  <c r="BI56" i="1"/>
  <c r="BI38" i="1"/>
  <c r="E10" i="1"/>
  <c r="E22" i="1"/>
  <c r="E27" i="1"/>
  <c r="BI27" i="1"/>
  <c r="BI22" i="1"/>
  <c r="BI10" i="1"/>
  <c r="BI13" i="1"/>
  <c r="AG22" i="1"/>
  <c r="AG27" i="1"/>
  <c r="AG10" i="1"/>
  <c r="AG13" i="1"/>
  <c r="AU27" i="1"/>
  <c r="AU22" i="1"/>
  <c r="AU10" i="1"/>
  <c r="AU13" i="1"/>
  <c r="S27" i="1"/>
  <c r="S22" i="1"/>
  <c r="BK56" i="1"/>
  <c r="BL56" i="1"/>
  <c r="BM56" i="1"/>
  <c r="BN56" i="1"/>
  <c r="BO56" i="1"/>
  <c r="BP56" i="1"/>
  <c r="BK50" i="1"/>
  <c r="BL50" i="1"/>
  <c r="BM50" i="1"/>
  <c r="BN50" i="1"/>
  <c r="BO50" i="1"/>
  <c r="BP50" i="1"/>
  <c r="BK38" i="1"/>
  <c r="BL38" i="1"/>
  <c r="BM38" i="1"/>
  <c r="BN38" i="1"/>
  <c r="BO38" i="1"/>
  <c r="BP38" i="1"/>
  <c r="AW56" i="1"/>
  <c r="AX56" i="1"/>
  <c r="AY56" i="1"/>
  <c r="AZ56" i="1"/>
  <c r="BA56" i="1"/>
  <c r="BB56" i="1"/>
  <c r="AW50" i="1"/>
  <c r="AX50" i="1"/>
  <c r="AY50" i="1"/>
  <c r="AZ50" i="1"/>
  <c r="BA50" i="1"/>
  <c r="BB50" i="1"/>
  <c r="AW41" i="1"/>
  <c r="AX41" i="1"/>
  <c r="AY41" i="1"/>
  <c r="AZ41" i="1"/>
  <c r="BA41" i="1"/>
  <c r="BB41" i="1"/>
  <c r="AW38" i="1"/>
  <c r="AX38" i="1"/>
  <c r="AY38" i="1"/>
  <c r="AZ38" i="1"/>
  <c r="BA38" i="1"/>
  <c r="BB38" i="1"/>
  <c r="AI56" i="1"/>
  <c r="AJ56" i="1"/>
  <c r="AK56" i="1"/>
  <c r="AL56" i="1"/>
  <c r="AM56" i="1"/>
  <c r="AN56" i="1"/>
  <c r="AK38" i="1"/>
  <c r="AK50" i="1"/>
  <c r="AK41" i="1"/>
  <c r="AI50" i="1"/>
  <c r="AJ50" i="1"/>
  <c r="AL50" i="1"/>
  <c r="AM50" i="1"/>
  <c r="AN50" i="1"/>
  <c r="AI41" i="1"/>
  <c r="AJ41" i="1"/>
  <c r="AL41" i="1"/>
  <c r="AM41" i="1"/>
  <c r="AN41" i="1"/>
  <c r="AI38" i="1"/>
  <c r="AJ38" i="1"/>
  <c r="AL38" i="1"/>
  <c r="AM38" i="1"/>
  <c r="AN38" i="1"/>
  <c r="U41" i="1"/>
  <c r="V41" i="1"/>
  <c r="W41" i="1"/>
  <c r="X41" i="1"/>
  <c r="Y41" i="1"/>
  <c r="Y38" i="1"/>
  <c r="Z41" i="1"/>
  <c r="U38" i="1"/>
  <c r="V38" i="1"/>
  <c r="W38" i="1"/>
  <c r="X38" i="1"/>
  <c r="Z38" i="1"/>
  <c r="G56" i="1"/>
  <c r="H56" i="1"/>
  <c r="I56" i="1"/>
  <c r="J56" i="1"/>
  <c r="K56" i="1"/>
  <c r="L56" i="1"/>
  <c r="G50" i="1"/>
  <c r="H50" i="1"/>
  <c r="I50" i="1"/>
  <c r="J50" i="1"/>
  <c r="K50" i="1"/>
  <c r="L50" i="1"/>
  <c r="G38" i="1"/>
  <c r="H38" i="1"/>
  <c r="I38" i="1"/>
  <c r="J38" i="1"/>
  <c r="K38" i="1"/>
  <c r="L38" i="1"/>
  <c r="BK27" i="1"/>
  <c r="BL27" i="1"/>
  <c r="BM27" i="1"/>
  <c r="BN27" i="1"/>
  <c r="BO27" i="1"/>
  <c r="BO22" i="1"/>
  <c r="BP27" i="1"/>
  <c r="BK22" i="1"/>
  <c r="BL22" i="1"/>
  <c r="BM22" i="1"/>
  <c r="BN22" i="1"/>
  <c r="BO10" i="1"/>
  <c r="BO13" i="1"/>
  <c r="BP22" i="1"/>
  <c r="BK13" i="1"/>
  <c r="BL13" i="1"/>
  <c r="BM13" i="1"/>
  <c r="BN13" i="1"/>
  <c r="BP13" i="1"/>
  <c r="BK10" i="1"/>
  <c r="BL10" i="1"/>
  <c r="BM10" i="1"/>
  <c r="BN10" i="1"/>
  <c r="BP10" i="1"/>
  <c r="AW27" i="1"/>
  <c r="AX27" i="1"/>
  <c r="AY27" i="1"/>
  <c r="AZ27" i="1"/>
  <c r="BA27" i="1"/>
  <c r="BB27" i="1"/>
  <c r="AW22" i="1"/>
  <c r="AX22" i="1"/>
  <c r="AY22" i="1"/>
  <c r="AZ22" i="1"/>
  <c r="BA22" i="1"/>
  <c r="BB22" i="1"/>
  <c r="AW13" i="1"/>
  <c r="AX13" i="1"/>
  <c r="AX10" i="1"/>
  <c r="AY13" i="1"/>
  <c r="AZ13" i="1"/>
  <c r="BA13" i="1"/>
  <c r="BB13" i="1"/>
  <c r="BB10" i="1"/>
  <c r="AW10" i="1"/>
  <c r="AY10" i="1"/>
  <c r="AZ10" i="1"/>
  <c r="BA10" i="1"/>
  <c r="AI27" i="1"/>
  <c r="AJ27" i="1"/>
  <c r="AK27" i="1"/>
  <c r="AL27" i="1"/>
  <c r="AM27" i="1"/>
  <c r="AN27" i="1"/>
  <c r="AI22" i="1"/>
  <c r="AJ22" i="1"/>
  <c r="AK22" i="1"/>
  <c r="AL22" i="1"/>
  <c r="AM22" i="1"/>
  <c r="AN22" i="1"/>
  <c r="AI13" i="1"/>
  <c r="AJ13" i="1"/>
  <c r="AK13" i="1"/>
  <c r="AL13" i="1"/>
  <c r="AM13" i="1"/>
  <c r="AN13" i="1"/>
  <c r="AI10" i="1"/>
  <c r="AJ10" i="1"/>
  <c r="AK10" i="1"/>
  <c r="AL10" i="1"/>
  <c r="AM10" i="1"/>
  <c r="AN10" i="1"/>
  <c r="G27" i="1"/>
  <c r="H27" i="1"/>
  <c r="I27" i="1"/>
  <c r="J27" i="1"/>
  <c r="K27" i="1"/>
  <c r="L27" i="1"/>
  <c r="G22" i="1"/>
  <c r="H22" i="1"/>
  <c r="I22" i="1"/>
  <c r="J22" i="1"/>
  <c r="K22" i="1"/>
  <c r="L22" i="1"/>
  <c r="J13" i="1"/>
  <c r="K13" i="1"/>
  <c r="K10" i="1"/>
  <c r="L13" i="1"/>
  <c r="L10" i="1"/>
  <c r="G10" i="1"/>
  <c r="H10" i="1"/>
  <c r="I10" i="1"/>
  <c r="J10" i="1"/>
  <c r="U27" i="1"/>
  <c r="V27" i="1"/>
  <c r="W27" i="1"/>
  <c r="X27" i="1"/>
  <c r="Y27" i="1"/>
  <c r="Z27" i="1"/>
  <c r="U22" i="1"/>
  <c r="V22" i="1"/>
  <c r="W22" i="1"/>
  <c r="X22" i="1"/>
  <c r="Y22" i="1"/>
  <c r="Z22" i="1"/>
  <c r="X10" i="1"/>
  <c r="U10" i="1"/>
  <c r="V10" i="1"/>
  <c r="W10" i="1"/>
  <c r="Y10" i="1"/>
  <c r="Z10" i="1"/>
  <c r="AD60" i="1"/>
  <c r="AD59" i="1"/>
  <c r="AD61" i="1" s="1"/>
  <c r="AF50" i="1"/>
  <c r="R22" i="1"/>
  <c r="Q22" i="1"/>
  <c r="D13" i="1"/>
  <c r="R27" i="1"/>
  <c r="AT27" i="1"/>
  <c r="AS27" i="1"/>
  <c r="D22" i="1"/>
  <c r="AT22" i="1"/>
  <c r="AF22" i="1"/>
  <c r="BH22" i="1"/>
  <c r="BF56" i="1"/>
  <c r="BG56" i="1"/>
  <c r="BH56" i="1"/>
  <c r="BF50" i="1"/>
  <c r="BH50" i="1"/>
  <c r="BG38" i="1"/>
  <c r="BH38" i="1"/>
  <c r="D27" i="1"/>
  <c r="BH27" i="1"/>
  <c r="AT13" i="1"/>
  <c r="AF13" i="1"/>
  <c r="BH13" i="1"/>
  <c r="D10" i="1"/>
  <c r="AT10" i="1"/>
  <c r="AF10" i="1"/>
  <c r="BG10" i="1"/>
  <c r="BH10" i="1"/>
  <c r="AF41" i="1"/>
  <c r="AF56" i="1"/>
  <c r="AF38" i="1"/>
  <c r="AE27" i="1"/>
  <c r="AF27" i="1"/>
  <c r="AT56" i="1"/>
  <c r="AT50" i="1"/>
  <c r="AT41" i="1"/>
  <c r="AS38" i="1"/>
  <c r="AT38" i="1"/>
  <c r="D56" i="1"/>
  <c r="D38" i="1"/>
  <c r="R41" i="1"/>
  <c r="R38" i="1"/>
  <c r="Q28" i="1" l="1"/>
  <c r="Q59" i="1" s="1"/>
  <c r="BD59" i="1"/>
  <c r="AP57" i="1"/>
  <c r="AP60" i="1" s="1"/>
  <c r="R28" i="1"/>
  <c r="R59" i="1" s="1"/>
  <c r="BK57" i="1"/>
  <c r="BK60" i="1" s="1"/>
  <c r="BM57" i="1"/>
  <c r="BM60" i="1" s="1"/>
  <c r="AO57" i="1"/>
  <c r="AO60" i="1" s="1"/>
  <c r="R57" i="1"/>
  <c r="R60" i="1" s="1"/>
  <c r="BO57" i="1"/>
  <c r="BO60" i="1" s="1"/>
  <c r="BI57" i="1"/>
  <c r="BI60" i="1" s="1"/>
  <c r="Y57" i="1"/>
  <c r="Y60" i="1" s="1"/>
  <c r="W57" i="1"/>
  <c r="W60" i="1" s="1"/>
  <c r="U57" i="1"/>
  <c r="U60" i="1" s="1"/>
  <c r="U28" i="1"/>
  <c r="U59" i="1" s="1"/>
  <c r="AS57" i="1"/>
  <c r="AS60" i="1" s="1"/>
  <c r="BG28" i="1"/>
  <c r="BG59" i="1" s="1"/>
  <c r="AZ28" i="1"/>
  <c r="AZ59" i="1" s="1"/>
  <c r="AX28" i="1"/>
  <c r="AX59" i="1" s="1"/>
  <c r="T57" i="1"/>
  <c r="T60" i="1" s="1"/>
  <c r="W28" i="1"/>
  <c r="W59" i="1" s="1"/>
  <c r="BK28" i="1"/>
  <c r="BK59" i="1" s="1"/>
  <c r="BK61" i="1" s="1"/>
  <c r="BK62" i="1" s="1"/>
  <c r="I28" i="1"/>
  <c r="I59" i="1" s="1"/>
  <c r="K57" i="1"/>
  <c r="K60" i="1" s="1"/>
  <c r="G57" i="1"/>
  <c r="G60" i="1" s="1"/>
  <c r="AJ28" i="1"/>
  <c r="AJ59" i="1" s="1"/>
  <c r="AH28" i="1"/>
  <c r="AH59" i="1" s="1"/>
  <c r="AG28" i="1"/>
  <c r="AG59" i="1" s="1"/>
  <c r="AU57" i="1"/>
  <c r="AU60" i="1" s="1"/>
  <c r="AN57" i="1"/>
  <c r="AN60" i="1" s="1"/>
  <c r="AJ57" i="1"/>
  <c r="AJ60" i="1" s="1"/>
  <c r="AB57" i="1"/>
  <c r="AB60" i="1" s="1"/>
  <c r="E57" i="1"/>
  <c r="E60" i="1" s="1"/>
  <c r="Q57" i="1"/>
  <c r="Q60" i="1" s="1"/>
  <c r="AI57" i="1"/>
  <c r="AI60" i="1" s="1"/>
  <c r="BN57" i="1"/>
  <c r="BN60" i="1" s="1"/>
  <c r="BJ57" i="1"/>
  <c r="BJ60" i="1" s="1"/>
  <c r="BG57" i="1"/>
  <c r="BG60" i="1" s="1"/>
  <c r="BA57" i="1"/>
  <c r="BA60" i="1" s="1"/>
  <c r="AY57" i="1"/>
  <c r="AY60" i="1" s="1"/>
  <c r="AW57" i="1"/>
  <c r="AW60" i="1" s="1"/>
  <c r="BD57" i="1"/>
  <c r="BD60" i="1" s="1"/>
  <c r="BC57" i="1"/>
  <c r="BC60" i="1" s="1"/>
  <c r="BB57" i="1"/>
  <c r="BB60" i="1" s="1"/>
  <c r="AZ57" i="1"/>
  <c r="AZ60" i="1" s="1"/>
  <c r="AX57" i="1"/>
  <c r="AX60" i="1" s="1"/>
  <c r="AL57" i="1"/>
  <c r="AL60" i="1" s="1"/>
  <c r="AH57" i="1"/>
  <c r="AH60" i="1" s="1"/>
  <c r="AM57" i="1"/>
  <c r="AM60" i="1" s="1"/>
  <c r="AA57" i="1"/>
  <c r="AA60" i="1" s="1"/>
  <c r="Z57" i="1"/>
  <c r="Z60" i="1" s="1"/>
  <c r="X57" i="1"/>
  <c r="X60" i="1" s="1"/>
  <c r="V57" i="1"/>
  <c r="V60" i="1" s="1"/>
  <c r="N57" i="1"/>
  <c r="N60" i="1" s="1"/>
  <c r="M57" i="1"/>
  <c r="M60" i="1" s="1"/>
  <c r="J57" i="1"/>
  <c r="J60" i="1" s="1"/>
  <c r="F57" i="1"/>
  <c r="F60" i="1" s="1"/>
  <c r="I57" i="1"/>
  <c r="I60" i="1" s="1"/>
  <c r="BN28" i="1"/>
  <c r="BN59" i="1" s="1"/>
  <c r="BL28" i="1"/>
  <c r="BL59" i="1" s="1"/>
  <c r="BP28" i="1"/>
  <c r="BP59" i="1" s="1"/>
  <c r="BM28" i="1"/>
  <c r="BM59" i="1" s="1"/>
  <c r="BA28" i="1"/>
  <c r="BA59" i="1" s="1"/>
  <c r="AY28" i="1"/>
  <c r="AY59" i="1" s="1"/>
  <c r="AW28" i="1"/>
  <c r="AW59" i="1" s="1"/>
  <c r="AT28" i="1"/>
  <c r="AT59" i="1" s="1"/>
  <c r="AS28" i="1"/>
  <c r="AS59" i="1" s="1"/>
  <c r="T28" i="1"/>
  <c r="T59" i="1" s="1"/>
  <c r="AO28" i="1"/>
  <c r="AO59" i="1" s="1"/>
  <c r="AL28" i="1"/>
  <c r="AL59" i="1" s="1"/>
  <c r="AE28" i="1"/>
  <c r="AE59" i="1" s="1"/>
  <c r="AP28" i="1"/>
  <c r="AP59" i="1" s="1"/>
  <c r="AM28" i="1"/>
  <c r="AM59" i="1" s="1"/>
  <c r="AM61" i="1" s="1"/>
  <c r="AK28" i="1"/>
  <c r="AK59" i="1" s="1"/>
  <c r="AI28" i="1"/>
  <c r="AI59" i="1" s="1"/>
  <c r="Z28" i="1"/>
  <c r="Z59" i="1" s="1"/>
  <c r="Y28" i="1"/>
  <c r="Y59" i="1" s="1"/>
  <c r="J28" i="1"/>
  <c r="J59" i="1" s="1"/>
  <c r="AT57" i="1"/>
  <c r="AT60" i="1" s="1"/>
  <c r="BC28" i="1"/>
  <c r="BC59" i="1" s="1"/>
  <c r="AA28" i="1"/>
  <c r="AA59" i="1" s="1"/>
  <c r="BP57" i="1"/>
  <c r="BP60" i="1" s="1"/>
  <c r="BL57" i="1"/>
  <c r="BL60" i="1" s="1"/>
  <c r="BH57" i="1"/>
  <c r="BH60" i="1" s="1"/>
  <c r="V28" i="1"/>
  <c r="V59" i="1" s="1"/>
  <c r="S57" i="1"/>
  <c r="S60" i="1" s="1"/>
  <c r="L28" i="1"/>
  <c r="L59" i="1" s="1"/>
  <c r="H28" i="1"/>
  <c r="H59" i="1" s="1"/>
  <c r="G28" i="1"/>
  <c r="G59" i="1" s="1"/>
  <c r="F28" i="1"/>
  <c r="F59" i="1" s="1"/>
  <c r="M28" i="1"/>
  <c r="M59" i="1" s="1"/>
  <c r="D57" i="1"/>
  <c r="D60" i="1" s="1"/>
  <c r="BR57" i="1"/>
  <c r="BR60" i="1" s="1"/>
  <c r="BQ57" i="1"/>
  <c r="BQ60" i="1" s="1"/>
  <c r="BR28" i="1"/>
  <c r="BR59" i="1" s="1"/>
  <c r="BO28" i="1"/>
  <c r="BO59" i="1" s="1"/>
  <c r="BI28" i="1"/>
  <c r="BI59" i="1" s="1"/>
  <c r="BJ28" i="1"/>
  <c r="BJ59" i="1" s="1"/>
  <c r="BH28" i="1"/>
  <c r="BH59" i="1" s="1"/>
  <c r="BQ28" i="1"/>
  <c r="BQ59" i="1" s="1"/>
  <c r="AV57" i="1"/>
  <c r="AU28" i="1"/>
  <c r="BB28" i="1"/>
  <c r="BB59" i="1" s="1"/>
  <c r="AV28" i="1"/>
  <c r="AV59" i="1" s="1"/>
  <c r="AE57" i="1"/>
  <c r="AE60" i="1" s="1"/>
  <c r="AK57" i="1"/>
  <c r="AK60" i="1" s="1"/>
  <c r="AG57" i="1"/>
  <c r="AN28" i="1"/>
  <c r="AN59" i="1" s="1"/>
  <c r="AF28" i="1"/>
  <c r="AF59" i="1" s="1"/>
  <c r="X28" i="1"/>
  <c r="X59" i="1" s="1"/>
  <c r="S28" i="1"/>
  <c r="S59" i="1" s="1"/>
  <c r="AB28" i="1"/>
  <c r="AB59" i="1" s="1"/>
  <c r="H57" i="1"/>
  <c r="H60" i="1" s="1"/>
  <c r="C60" i="1"/>
  <c r="L57" i="1"/>
  <c r="L60" i="1" s="1"/>
  <c r="E28" i="1"/>
  <c r="K28" i="1"/>
  <c r="K59" i="1" s="1"/>
  <c r="N28" i="1"/>
  <c r="C28" i="1"/>
  <c r="C59" i="1" s="1"/>
  <c r="AF57" i="1"/>
  <c r="AF60" i="1" s="1"/>
  <c r="D28" i="1"/>
  <c r="D59" i="1" s="1"/>
  <c r="AD62" i="1" l="1"/>
  <c r="BM61" i="1"/>
  <c r="BM62" i="1" s="1"/>
  <c r="BO61" i="1"/>
  <c r="BO62" i="1" s="1"/>
  <c r="BI61" i="1"/>
  <c r="BI62" i="1" s="1"/>
  <c r="AU59" i="1"/>
  <c r="AU61" i="1" s="1"/>
  <c r="AB61" i="1"/>
  <c r="AP61" i="1"/>
  <c r="G61" i="1"/>
  <c r="K61" i="1"/>
  <c r="AJ61" i="1"/>
  <c r="V61" i="1"/>
  <c r="Z61" i="1"/>
  <c r="AX61" i="1"/>
  <c r="Q61" i="1"/>
  <c r="W61" i="1"/>
  <c r="U61" i="1"/>
  <c r="R61" i="1"/>
  <c r="AE61" i="1"/>
  <c r="AH61" i="1"/>
  <c r="F61" i="1"/>
  <c r="BG61" i="1"/>
  <c r="BG62" i="1" s="1"/>
  <c r="I61" i="1"/>
  <c r="AS61" i="1"/>
  <c r="Y61" i="1"/>
  <c r="X61" i="1"/>
  <c r="BQ61" i="1"/>
  <c r="BQ62" i="1" s="1"/>
  <c r="T61" i="1"/>
  <c r="AZ61" i="1"/>
  <c r="BD61" i="1"/>
  <c r="AN61" i="1"/>
  <c r="AO61" i="1"/>
  <c r="AA61" i="1"/>
  <c r="BL61" i="1"/>
  <c r="BN61" i="1"/>
  <c r="BN62" i="1" s="1"/>
  <c r="AI61" i="1"/>
  <c r="BP61" i="1"/>
  <c r="BP62" i="1" s="1"/>
  <c r="BJ61" i="1"/>
  <c r="BJ62" i="1" s="1"/>
  <c r="BH61" i="1"/>
  <c r="BA61" i="1"/>
  <c r="AY61" i="1"/>
  <c r="AW61" i="1"/>
  <c r="BB61" i="1"/>
  <c r="BC61" i="1"/>
  <c r="AT61" i="1"/>
  <c r="AL61" i="1"/>
  <c r="AK61" i="1"/>
  <c r="C61" i="1"/>
  <c r="S61" i="1"/>
  <c r="M61" i="1"/>
  <c r="L61" i="1"/>
  <c r="J61" i="1"/>
  <c r="AF61" i="1"/>
  <c r="H61" i="1"/>
  <c r="D61" i="1"/>
  <c r="BR61" i="1"/>
  <c r="AV60" i="1"/>
  <c r="AV61" i="1" s="1"/>
  <c r="AG60" i="1"/>
  <c r="AG61" i="1" s="1"/>
  <c r="E59" i="1"/>
  <c r="E61" i="1" s="1"/>
  <c r="N59" i="1"/>
  <c r="N61" i="1" s="1"/>
  <c r="S62" i="1" l="1"/>
  <c r="BH62" i="1"/>
  <c r="R62" i="1"/>
  <c r="AY62" i="1"/>
  <c r="BA62" i="1"/>
  <c r="AU62" i="1"/>
  <c r="AI62" i="1"/>
  <c r="BB62" i="1"/>
  <c r="AX62" i="1"/>
  <c r="AK62" i="1"/>
  <c r="AE62" i="1"/>
  <c r="Q62" i="1"/>
  <c r="AS62" i="1"/>
  <c r="AZ62" i="1"/>
  <c r="C62" i="1"/>
  <c r="C63" i="1" s="1"/>
  <c r="BD62" i="1"/>
  <c r="K62" i="1"/>
  <c r="K63" i="1" s="1"/>
  <c r="V62" i="1"/>
  <c r="AG62" i="1"/>
  <c r="BL62" i="1"/>
  <c r="AW62" i="1"/>
  <c r="AJ62" i="1"/>
  <c r="AL62" i="1"/>
  <c r="H62" i="1"/>
  <c r="H63" i="1" s="1"/>
  <c r="G62" i="1"/>
  <c r="G63" i="1" s="1"/>
  <c r="M62" i="1"/>
  <c r="M63" i="1" s="1"/>
  <c r="Z62" i="1"/>
  <c r="L62" i="1"/>
  <c r="L63" i="1" s="1"/>
  <c r="AA62" i="1"/>
  <c r="AT62" i="1"/>
  <c r="Y62" i="1"/>
  <c r="AM62" i="1"/>
  <c r="I62" i="1"/>
  <c r="I63" i="1" s="1"/>
  <c r="U62" i="1"/>
  <c r="AN62" i="1"/>
  <c r="AO62" i="1"/>
  <c r="BC62" i="1"/>
  <c r="X62" i="1"/>
  <c r="J62" i="1"/>
  <c r="J63" i="1" s="1"/>
  <c r="W62" i="1"/>
  <c r="BR62" i="1"/>
  <c r="N62" i="1"/>
  <c r="N63" i="1" s="1"/>
  <c r="AP62" i="1"/>
  <c r="AF62" i="1"/>
  <c r="E62" i="1"/>
  <c r="E63" i="1" s="1"/>
  <c r="D62" i="1"/>
  <c r="D63" i="1" s="1"/>
  <c r="AB62" i="1"/>
  <c r="F62" i="1"/>
  <c r="F63" i="1" s="1"/>
  <c r="AH62" i="1"/>
  <c r="AV62" i="1"/>
  <c r="T62" i="1"/>
</calcChain>
</file>

<file path=xl/comments1.xml><?xml version="1.0" encoding="utf-8"?>
<comments xmlns="http://schemas.openxmlformats.org/spreadsheetml/2006/main">
  <authors>
    <author>Автор</author>
  </authors>
  <commentList>
    <comment ref="AT33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<sst xmlns="http://schemas.openxmlformats.org/spreadsheetml/2006/main" count="441" uniqueCount="137">
  <si>
    <t>выход</t>
  </si>
  <si>
    <t>наименование блюда</t>
  </si>
  <si>
    <t xml:space="preserve">Завтрак </t>
  </si>
  <si>
    <t>2 завтрак</t>
  </si>
  <si>
    <t xml:space="preserve">Обед </t>
  </si>
  <si>
    <t xml:space="preserve">Полдник </t>
  </si>
  <si>
    <t>ясли</t>
  </si>
  <si>
    <t>сад</t>
  </si>
  <si>
    <t xml:space="preserve"> </t>
  </si>
  <si>
    <t>цена</t>
  </si>
  <si>
    <t>ккал</t>
  </si>
  <si>
    <t>№ рец</t>
  </si>
  <si>
    <t>2-1</t>
  </si>
  <si>
    <t>2-2</t>
  </si>
  <si>
    <t>итого</t>
  </si>
  <si>
    <t>2-4</t>
  </si>
  <si>
    <t>2-5</t>
  </si>
  <si>
    <t>1-1</t>
  </si>
  <si>
    <t>1-2</t>
  </si>
  <si>
    <t>1-3</t>
  </si>
  <si>
    <t>1-4</t>
  </si>
  <si>
    <t>1-5</t>
  </si>
  <si>
    <t>ПОНЕДЕЛЬНИК</t>
  </si>
  <si>
    <t>ВТОРНИК</t>
  </si>
  <si>
    <t>СРЕДА</t>
  </si>
  <si>
    <t>ЧЕТВЕРГ</t>
  </si>
  <si>
    <t>ПЯТНИЦА</t>
  </si>
  <si>
    <t>2-3</t>
  </si>
  <si>
    <t>2 нед</t>
  </si>
  <si>
    <t>1 нед</t>
  </si>
  <si>
    <t>средняя</t>
  </si>
  <si>
    <t>итого 2 дн</t>
  </si>
  <si>
    <t>итог 10 дн</t>
  </si>
  <si>
    <t>белки</t>
  </si>
  <si>
    <t>жиры</t>
  </si>
  <si>
    <t>углеводы</t>
  </si>
  <si>
    <t>Кофейный напиток с молоком</t>
  </si>
  <si>
    <t>Булка</t>
  </si>
  <si>
    <t>Масло</t>
  </si>
  <si>
    <t>Сыр</t>
  </si>
  <si>
    <t>Макароны отварные</t>
  </si>
  <si>
    <t>Хлеб</t>
  </si>
  <si>
    <t>Компот из сухофруктов</t>
  </si>
  <si>
    <t>Какао с молоком</t>
  </si>
  <si>
    <t xml:space="preserve">Булка </t>
  </si>
  <si>
    <t>Картофельное пюре</t>
  </si>
  <si>
    <t>Чай с лимоном</t>
  </si>
  <si>
    <t>сметана</t>
  </si>
  <si>
    <t xml:space="preserve">Масло </t>
  </si>
  <si>
    <t>Каша "Дружба"</t>
  </si>
  <si>
    <t>Лапша домашняя</t>
  </si>
  <si>
    <t>Кофейный напиток с мол.</t>
  </si>
  <si>
    <t>Каша рисовая мол.жид.</t>
  </si>
  <si>
    <t>266-П</t>
  </si>
  <si>
    <t>162-П</t>
  </si>
  <si>
    <t>295-М</t>
  </si>
  <si>
    <t>393-М</t>
  </si>
  <si>
    <t>Суп с фрикадельками</t>
  </si>
  <si>
    <t>Коф. нап. с молоком</t>
  </si>
  <si>
    <t>Суп молоч.вермишелевый</t>
  </si>
  <si>
    <t>"Ёжики" мясные с рисом</t>
  </si>
  <si>
    <t>Рис отварной с том.соус.</t>
  </si>
  <si>
    <t>Рыбная котлета</t>
  </si>
  <si>
    <t xml:space="preserve">Соус томатный </t>
  </si>
  <si>
    <t>351-П</t>
  </si>
  <si>
    <t>Тефтели мясные</t>
  </si>
  <si>
    <t>386-П</t>
  </si>
  <si>
    <t>395-П</t>
  </si>
  <si>
    <t>434-П</t>
  </si>
  <si>
    <t>274-П</t>
  </si>
  <si>
    <t>514-П</t>
  </si>
  <si>
    <t>397-М</t>
  </si>
  <si>
    <t>Биточки мясные</t>
  </si>
  <si>
    <t>Каша мол. геркулесовая</t>
  </si>
  <si>
    <t>272-П</t>
  </si>
  <si>
    <t>Рассольник со сметаной</t>
  </si>
  <si>
    <t>139-П</t>
  </si>
  <si>
    <t>Плов с курицей</t>
  </si>
  <si>
    <t>Котлета мясная</t>
  </si>
  <si>
    <t>273-П</t>
  </si>
  <si>
    <t>Каша молочная пшенная</t>
  </si>
  <si>
    <t>Пирожок с повидлом</t>
  </si>
  <si>
    <t>561-П</t>
  </si>
  <si>
    <t>яблоко</t>
  </si>
  <si>
    <t>Каша ячневая вязкая</t>
  </si>
  <si>
    <t>Макаронник с мясом</t>
  </si>
  <si>
    <t>292-М</t>
  </si>
  <si>
    <t>Суп крестьянский</t>
  </si>
  <si>
    <t>Рыбное суфле</t>
  </si>
  <si>
    <t>149-П</t>
  </si>
  <si>
    <t>39-К</t>
  </si>
  <si>
    <t>261-М</t>
  </si>
  <si>
    <t>Снежок</t>
  </si>
  <si>
    <t>Компот из кураги</t>
  </si>
  <si>
    <t>Суп овощной с зеленым горошком</t>
  </si>
  <si>
    <t>Отварная гречка</t>
  </si>
  <si>
    <t>67-П</t>
  </si>
  <si>
    <t>417-П</t>
  </si>
  <si>
    <t>Котлета куриная</t>
  </si>
  <si>
    <t>Сложный гарнир</t>
  </si>
  <si>
    <t>Щи из св.капусты</t>
  </si>
  <si>
    <t>147-П</t>
  </si>
  <si>
    <t>Каша гречневая молочная</t>
  </si>
  <si>
    <t>Яйцо</t>
  </si>
  <si>
    <t>120/25</t>
  </si>
  <si>
    <t>150/25</t>
  </si>
  <si>
    <t>Омлет</t>
  </si>
  <si>
    <t>Яблоко</t>
  </si>
  <si>
    <t>Шницель куриный</t>
  </si>
  <si>
    <t>Свекольник со сметаной</t>
  </si>
  <si>
    <t>306-П</t>
  </si>
  <si>
    <t xml:space="preserve">Рыбные кнели </t>
  </si>
  <si>
    <t>Плюшка "Московская"</t>
  </si>
  <si>
    <t>Ряженка</t>
  </si>
  <si>
    <t>Суп  гороховый с гренками</t>
  </si>
  <si>
    <t>Гуляш из говядины</t>
  </si>
  <si>
    <t>сыр</t>
  </si>
  <si>
    <t>133-П</t>
  </si>
  <si>
    <t>Жаркое по домашнему</t>
  </si>
  <si>
    <t>374-П</t>
  </si>
  <si>
    <t>Сок</t>
  </si>
  <si>
    <t xml:space="preserve">      </t>
  </si>
  <si>
    <t>Свежий огурец дольками</t>
  </si>
  <si>
    <t>537-П</t>
  </si>
  <si>
    <t>Борщ со сметаной</t>
  </si>
  <si>
    <t>Лапшевник с творогом</t>
  </si>
  <si>
    <t>Салат из. св. помидоров и огурцов</t>
  </si>
  <si>
    <t>2,,16</t>
  </si>
  <si>
    <t>31-П</t>
  </si>
  <si>
    <t xml:space="preserve">Свежий огурец </t>
  </si>
  <si>
    <t>Творожный пудинг   с изюмом</t>
  </si>
  <si>
    <t>Свежий помидор</t>
  </si>
  <si>
    <t>Салат из св. огурцов</t>
  </si>
  <si>
    <t>Кисель</t>
  </si>
  <si>
    <t>Каша манная молочная</t>
  </si>
  <si>
    <t>Запеканка из творога</t>
  </si>
  <si>
    <t>Салат из белокочанной капусты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</si>
</sst>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&quot; &quot;?/4"/>
    <numFmt numFmtId="165" formatCode="0.0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49" fontId="2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/>
    </xf>
    <xf numFmtId="2" fontId="5" fillId="0" borderId="9" xfId="0" applyNumberFormat="1" applyFont="1" applyBorder="1" applyAlignment="1">
      <alignment horizontal="right" vertical="top" wrapText="1"/>
    </xf>
    <xf numFmtId="49" fontId="5" fillId="0" borderId="9" xfId="0" applyNumberFormat="1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/>
    </xf>
    <xf numFmtId="49" fontId="5" fillId="0" borderId="29" xfId="0" applyNumberFormat="1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49" fontId="5" fillId="0" borderId="16" xfId="0" applyNumberFormat="1" applyFont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/>
    </xf>
    <xf numFmtId="0" fontId="6" fillId="0" borderId="9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29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right" vertical="top"/>
    </xf>
    <xf numFmtId="9" fontId="4" fillId="0" borderId="1" xfId="0" applyNumberFormat="1" applyFont="1" applyBorder="1" applyAlignment="1">
      <alignment horizontal="right" vertical="top"/>
    </xf>
    <xf numFmtId="1" fontId="4" fillId="0" borderId="1" xfId="0" applyNumberFormat="1" applyFont="1" applyBorder="1" applyAlignment="1">
      <alignment horizontal="right" vertical="top"/>
    </xf>
    <xf numFmtId="12" fontId="3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2" borderId="18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2" fontId="2" fillId="2" borderId="4" xfId="0" applyNumberFormat="1" applyFont="1" applyFill="1" applyBorder="1" applyAlignment="1">
      <alignment horizontal="right" vertical="top"/>
    </xf>
    <xf numFmtId="2" fontId="2" fillId="2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2" fontId="6" fillId="2" borderId="9" xfId="0" applyNumberFormat="1" applyFont="1" applyFill="1" applyBorder="1" applyAlignment="1">
      <alignment horizontal="right" vertical="top"/>
    </xf>
    <xf numFmtId="2" fontId="6" fillId="2" borderId="12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right" vertical="top"/>
    </xf>
    <xf numFmtId="2" fontId="2" fillId="2" borderId="6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2" fontId="6" fillId="2" borderId="20" xfId="0" applyNumberFormat="1" applyFont="1" applyFill="1" applyBorder="1" applyAlignment="1">
      <alignment horizontal="left" vertical="top" wrapText="1"/>
    </xf>
    <xf numFmtId="2" fontId="6" fillId="2" borderId="9" xfId="0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top" wrapText="1"/>
    </xf>
    <xf numFmtId="13" fontId="2" fillId="2" borderId="7" xfId="0" applyNumberFormat="1" applyFont="1" applyFill="1" applyBorder="1" applyAlignment="1">
      <alignment horizontal="right" vertical="top"/>
    </xf>
    <xf numFmtId="0" fontId="6" fillId="2" borderId="12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6" fillId="2" borderId="42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right" vertical="top"/>
    </xf>
    <xf numFmtId="2" fontId="6" fillId="2" borderId="19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/>
    </xf>
    <xf numFmtId="2" fontId="6" fillId="2" borderId="2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/>
    </xf>
    <xf numFmtId="0" fontId="6" fillId="2" borderId="19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/>
    </xf>
    <xf numFmtId="0" fontId="2" fillId="2" borderId="1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right" vertical="top"/>
    </xf>
    <xf numFmtId="0" fontId="2" fillId="2" borderId="12" xfId="0" applyFont="1" applyFill="1" applyBorder="1" applyAlignment="1">
      <alignment horizontal="right" vertical="top"/>
    </xf>
    <xf numFmtId="2" fontId="6" fillId="2" borderId="38" xfId="0" applyNumberFormat="1" applyFont="1" applyFill="1" applyBorder="1" applyAlignment="1">
      <alignment horizontal="left" vertical="top" wrapText="1"/>
    </xf>
    <xf numFmtId="2" fontId="6" fillId="2" borderId="39" xfId="0" applyNumberFormat="1" applyFont="1" applyFill="1" applyBorder="1" applyAlignment="1">
      <alignment horizontal="right" vertical="top" wrapText="1"/>
    </xf>
    <xf numFmtId="2" fontId="6" fillId="2" borderId="40" xfId="0" applyNumberFormat="1" applyFont="1" applyFill="1" applyBorder="1" applyAlignment="1">
      <alignment horizontal="right" vertical="top" wrapText="1"/>
    </xf>
    <xf numFmtId="0" fontId="6" fillId="2" borderId="38" xfId="0" applyFont="1" applyFill="1" applyBorder="1" applyAlignment="1">
      <alignment horizontal="left" vertical="top" wrapText="1"/>
    </xf>
    <xf numFmtId="0" fontId="6" fillId="2" borderId="39" xfId="0" applyFont="1" applyFill="1" applyBorder="1" applyAlignment="1">
      <alignment horizontal="right" vertical="top"/>
    </xf>
    <xf numFmtId="0" fontId="6" fillId="2" borderId="41" xfId="0" applyFont="1" applyFill="1" applyBorder="1" applyAlignment="1">
      <alignment horizontal="right" vertical="top"/>
    </xf>
    <xf numFmtId="2" fontId="4" fillId="2" borderId="28" xfId="0" applyNumberFormat="1" applyFont="1" applyFill="1" applyBorder="1" applyAlignment="1">
      <alignment horizontal="left" vertical="top" wrapText="1"/>
    </xf>
    <xf numFmtId="2" fontId="4" fillId="2" borderId="34" xfId="0" applyNumberFormat="1" applyFont="1" applyFill="1" applyBorder="1" applyAlignment="1">
      <alignment horizontal="right" vertical="top" wrapText="1"/>
    </xf>
    <xf numFmtId="2" fontId="4" fillId="2" borderId="35" xfId="0" applyNumberFormat="1" applyFont="1" applyFill="1" applyBorder="1" applyAlignment="1">
      <alignment horizontal="righ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2" fontId="4" fillId="2" borderId="0" xfId="0" applyNumberFormat="1" applyFont="1" applyFill="1" applyBorder="1" applyAlignment="1">
      <alignment horizontal="right" vertical="top" wrapText="1"/>
    </xf>
    <xf numFmtId="2" fontId="4" fillId="2" borderId="21" xfId="0" applyNumberFormat="1" applyFont="1" applyFill="1" applyBorder="1" applyAlignment="1">
      <alignment horizontal="left" vertical="top" wrapText="1"/>
    </xf>
    <xf numFmtId="2" fontId="4" fillId="2" borderId="13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49" fontId="5" fillId="2" borderId="16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/>
    </xf>
    <xf numFmtId="0" fontId="5" fillId="2" borderId="20" xfId="0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right" vertical="top" wrapText="1"/>
    </xf>
    <xf numFmtId="2" fontId="5" fillId="2" borderId="9" xfId="0" applyNumberFormat="1" applyFont="1" applyFill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right" vertical="top" wrapText="1"/>
    </xf>
    <xf numFmtId="0" fontId="6" fillId="2" borderId="27" xfId="0" applyFont="1" applyFill="1" applyBorder="1" applyAlignment="1">
      <alignment horizontal="righ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right" vertical="top" wrapText="1"/>
    </xf>
    <xf numFmtId="2" fontId="2" fillId="2" borderId="2" xfId="0" applyNumberFormat="1" applyFont="1" applyFill="1" applyBorder="1" applyAlignment="1">
      <alignment horizontal="right" vertical="top"/>
    </xf>
    <xf numFmtId="0" fontId="6" fillId="2" borderId="38" xfId="0" applyFont="1" applyFill="1" applyBorder="1" applyAlignment="1">
      <alignment horizontal="left" vertical="top"/>
    </xf>
    <xf numFmtId="2" fontId="6" fillId="2" borderId="39" xfId="0" applyNumberFormat="1" applyFont="1" applyFill="1" applyBorder="1" applyAlignment="1">
      <alignment horizontal="right" vertical="top"/>
    </xf>
    <xf numFmtId="0" fontId="6" fillId="2" borderId="40" xfId="0" applyFont="1" applyFill="1" applyBorder="1" applyAlignment="1">
      <alignment horizontal="right" vertical="top"/>
    </xf>
    <xf numFmtId="0" fontId="6" fillId="2" borderId="44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right" vertical="top"/>
    </xf>
    <xf numFmtId="2" fontId="4" fillId="2" borderId="34" xfId="0" applyNumberFormat="1" applyFont="1" applyFill="1" applyBorder="1" applyAlignment="1">
      <alignment horizontal="right" vertical="top"/>
    </xf>
    <xf numFmtId="2" fontId="4" fillId="2" borderId="35" xfId="0" applyNumberFormat="1" applyFont="1" applyFill="1" applyBorder="1" applyAlignment="1">
      <alignment horizontal="right" vertical="top"/>
    </xf>
    <xf numFmtId="0" fontId="4" fillId="2" borderId="46" xfId="0" applyFont="1" applyFill="1" applyBorder="1" applyAlignment="1">
      <alignment horizontal="right" vertical="top"/>
    </xf>
    <xf numFmtId="2" fontId="4" fillId="2" borderId="28" xfId="0" applyNumberFormat="1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5" fillId="2" borderId="32" xfId="0" applyFont="1" applyFill="1" applyBorder="1" applyAlignment="1">
      <alignment horizontal="right" vertical="top"/>
    </xf>
    <xf numFmtId="2" fontId="5" fillId="2" borderId="32" xfId="0" applyNumberFormat="1" applyFont="1" applyFill="1" applyBorder="1" applyAlignment="1">
      <alignment horizontal="right" vertical="top"/>
    </xf>
    <xf numFmtId="2" fontId="5" fillId="2" borderId="21" xfId="0" applyNumberFormat="1" applyFont="1" applyFill="1" applyBorder="1" applyAlignment="1">
      <alignment horizontal="right" vertical="top"/>
    </xf>
    <xf numFmtId="0" fontId="5" fillId="2" borderId="21" xfId="0" applyFont="1" applyFill="1" applyBorder="1" applyAlignment="1">
      <alignment horizontal="right" vertical="top"/>
    </xf>
    <xf numFmtId="2" fontId="5" fillId="2" borderId="13" xfId="0" applyNumberFormat="1" applyFont="1" applyFill="1" applyBorder="1" applyAlignment="1">
      <alignment horizontal="left" vertical="top"/>
    </xf>
    <xf numFmtId="2" fontId="5" fillId="2" borderId="13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/>
    </xf>
    <xf numFmtId="2" fontId="3" fillId="2" borderId="4" xfId="0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right" vertical="top" wrapText="1"/>
    </xf>
    <xf numFmtId="0" fontId="8" fillId="2" borderId="14" xfId="0" applyFont="1" applyFill="1" applyBorder="1" applyAlignment="1">
      <alignment horizontal="right" vertical="top"/>
    </xf>
    <xf numFmtId="0" fontId="8" fillId="2" borderId="1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 wrapText="1"/>
    </xf>
    <xf numFmtId="0" fontId="8" fillId="2" borderId="15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right" vertical="top"/>
    </xf>
    <xf numFmtId="2" fontId="8" fillId="2" borderId="6" xfId="0" applyNumberFormat="1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left" vertical="top" wrapText="1"/>
    </xf>
    <xf numFmtId="2" fontId="9" fillId="2" borderId="1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2" fontId="8" fillId="2" borderId="2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/>
    </xf>
    <xf numFmtId="2" fontId="8" fillId="2" borderId="8" xfId="0" applyNumberFormat="1" applyFont="1" applyFill="1" applyBorder="1" applyAlignment="1">
      <alignment horizontal="right" vertical="top"/>
    </xf>
    <xf numFmtId="0" fontId="8" fillId="3" borderId="16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right" vertical="top"/>
    </xf>
    <xf numFmtId="0" fontId="8" fillId="3" borderId="14" xfId="0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/>
    </xf>
    <xf numFmtId="0" fontId="5" fillId="0" borderId="52" xfId="0" applyFont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right" vertical="top"/>
    </xf>
    <xf numFmtId="2" fontId="2" fillId="2" borderId="32" xfId="0" applyNumberFormat="1" applyFont="1" applyFill="1" applyBorder="1" applyAlignment="1">
      <alignment horizontal="right" vertical="top" wrapText="1"/>
    </xf>
    <xf numFmtId="2" fontId="2" fillId="2" borderId="32" xfId="0" applyNumberFormat="1" applyFont="1" applyFill="1" applyBorder="1" applyAlignment="1">
      <alignment horizontal="right" vertical="top"/>
    </xf>
    <xf numFmtId="0" fontId="2" fillId="2" borderId="54" xfId="0" applyFont="1" applyFill="1" applyBorder="1" applyAlignment="1">
      <alignment horizontal="right" vertical="top" wrapText="1"/>
    </xf>
    <xf numFmtId="1" fontId="2" fillId="2" borderId="7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6" fillId="2" borderId="53" xfId="0" applyFont="1" applyFill="1" applyBorder="1" applyAlignment="1">
      <alignment horizontal="left" vertical="top" wrapText="1"/>
    </xf>
    <xf numFmtId="2" fontId="6" fillId="2" borderId="32" xfId="0" applyNumberFormat="1" applyFont="1" applyFill="1" applyBorder="1" applyAlignment="1">
      <alignment horizontal="right" vertical="top" wrapText="1"/>
    </xf>
    <xf numFmtId="0" fontId="6" fillId="2" borderId="32" xfId="0" applyFont="1" applyFill="1" applyBorder="1" applyAlignment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0" fontId="6" fillId="2" borderId="11" xfId="0" applyFont="1" applyFill="1" applyBorder="1" applyAlignment="1">
      <alignment horizontal="right" vertical="top" wrapText="1"/>
    </xf>
    <xf numFmtId="0" fontId="6" fillId="2" borderId="32" xfId="0" applyFont="1" applyFill="1" applyBorder="1" applyAlignment="1">
      <alignment horizontal="right" vertical="top"/>
    </xf>
    <xf numFmtId="0" fontId="6" fillId="2" borderId="54" xfId="0" applyFont="1" applyFill="1" applyBorder="1" applyAlignment="1">
      <alignment horizontal="right" vertical="top"/>
    </xf>
    <xf numFmtId="0" fontId="6" fillId="2" borderId="5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/>
    </xf>
    <xf numFmtId="0" fontId="8" fillId="2" borderId="18" xfId="0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right" vertical="top"/>
    </xf>
    <xf numFmtId="0" fontId="5" fillId="2" borderId="24" xfId="0" applyFont="1" applyFill="1" applyBorder="1" applyAlignment="1">
      <alignment horizontal="left" vertical="top" wrapText="1"/>
    </xf>
    <xf numFmtId="166" fontId="4" fillId="2" borderId="1" xfId="0" applyNumberFormat="1" applyFont="1" applyFill="1" applyBorder="1" applyAlignment="1">
      <alignment horizontal="right" vertical="top"/>
    </xf>
    <xf numFmtId="2" fontId="4" fillId="0" borderId="34" xfId="0" applyNumberFormat="1" applyFont="1" applyFill="1" applyBorder="1" applyAlignment="1">
      <alignment horizontal="right" vertical="top"/>
    </xf>
    <xf numFmtId="2" fontId="2" fillId="0" borderId="2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/>
    </xf>
    <xf numFmtId="2" fontId="8" fillId="0" borderId="6" xfId="0" applyNumberFormat="1" applyFont="1" applyFill="1" applyBorder="1" applyAlignment="1">
      <alignment horizontal="right" vertical="top" wrapText="1"/>
    </xf>
    <xf numFmtId="2" fontId="8" fillId="0" borderId="1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/>
    </xf>
    <xf numFmtId="2" fontId="10" fillId="0" borderId="34" xfId="0" applyNumberFormat="1" applyFont="1" applyFill="1" applyBorder="1" applyAlignment="1">
      <alignment horizontal="right" vertical="top" wrapText="1"/>
    </xf>
    <xf numFmtId="1" fontId="6" fillId="2" borderId="9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horizontal="right" vertical="top"/>
    </xf>
    <xf numFmtId="0" fontId="5" fillId="0" borderId="47" xfId="0" applyFont="1" applyBorder="1" applyAlignment="1">
      <alignment horizontal="right" vertical="top"/>
    </xf>
    <xf numFmtId="0" fontId="5" fillId="0" borderId="48" xfId="0" applyFont="1" applyBorder="1" applyAlignment="1">
      <alignment horizontal="right" vertical="top"/>
    </xf>
    <xf numFmtId="0" fontId="5" fillId="0" borderId="49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2" fontId="5" fillId="0" borderId="14" xfId="0" applyNumberFormat="1" applyFont="1" applyBorder="1" applyAlignment="1">
      <alignment horizontal="center" vertical="top"/>
    </xf>
    <xf numFmtId="2" fontId="5" fillId="0" borderId="50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2" fontId="5" fillId="0" borderId="47" xfId="0" applyNumberFormat="1" applyFont="1" applyBorder="1" applyAlignment="1">
      <alignment horizontal="right" vertical="top"/>
    </xf>
    <xf numFmtId="2" fontId="5" fillId="0" borderId="48" xfId="0" applyNumberFormat="1" applyFont="1" applyBorder="1" applyAlignment="1">
      <alignment horizontal="right" vertical="top"/>
    </xf>
    <xf numFmtId="2" fontId="5" fillId="0" borderId="49" xfId="0" applyNumberFormat="1" applyFont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2" fontId="5" fillId="2" borderId="14" xfId="0" applyNumberFormat="1" applyFont="1" applyFill="1" applyBorder="1" applyAlignment="1">
      <alignment horizontal="center" vertical="top"/>
    </xf>
    <xf numFmtId="2" fontId="5" fillId="2" borderId="5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37" xfId="0" applyFont="1" applyFill="1" applyBorder="1" applyAlignment="1">
      <alignment horizontal="right" vertical="top"/>
    </xf>
    <xf numFmtId="0" fontId="5" fillId="2" borderId="51" xfId="0" applyFont="1" applyFill="1" applyBorder="1" applyAlignment="1">
      <alignment horizontal="right" vertical="top"/>
    </xf>
    <xf numFmtId="0" fontId="5" fillId="2" borderId="41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42" xfId="0" applyFont="1" applyFill="1" applyBorder="1" applyAlignment="1">
      <alignment horizontal="right" vertical="top"/>
    </xf>
    <xf numFmtId="2" fontId="5" fillId="2" borderId="37" xfId="0" applyNumberFormat="1" applyFont="1" applyFill="1" applyBorder="1" applyAlignment="1">
      <alignment horizontal="right" vertical="top"/>
    </xf>
    <xf numFmtId="2" fontId="5" fillId="2" borderId="51" xfId="0" applyNumberFormat="1" applyFont="1" applyFill="1" applyBorder="1" applyAlignment="1">
      <alignment horizontal="right" vertical="top"/>
    </xf>
    <xf numFmtId="2" fontId="5" fillId="2" borderId="4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2"/>
  <sheetViews>
    <sheetView tabSelected="1" zoomScale="70" zoomScaleNormal="70" workbookViewId="0">
      <selection activeCell="P59" sqref="P59"/>
    </sheetView>
  </sheetViews>
  <sheetFormatPr defaultColWidth="9.109375" defaultRowHeight="13.2" x14ac:dyDescent="0.3"/>
  <cols>
    <col min="1" max="1" width="9.5546875" style="42" customWidth="1"/>
    <col min="2" max="2" width="28.33203125" style="43" customWidth="1"/>
    <col min="3" max="3" width="9.6640625" style="17" customWidth="1"/>
    <col min="4" max="4" width="9.44140625" style="17" customWidth="1"/>
    <col min="5" max="5" width="9.109375" style="29"/>
    <col min="6" max="6" width="9" style="29" customWidth="1"/>
    <col min="7" max="12" width="8.44140625" style="29" customWidth="1"/>
    <col min="13" max="14" width="7" style="29" customWidth="1"/>
    <col min="15" max="15" width="7" style="17" customWidth="1"/>
    <col min="16" max="16" width="23.109375" style="43" customWidth="1"/>
    <col min="17" max="17" width="8.88671875" style="29" customWidth="1"/>
    <col min="18" max="19" width="9.33203125" style="29" customWidth="1"/>
    <col min="20" max="20" width="9.109375" style="29"/>
    <col min="21" max="26" width="8.44140625" style="29" customWidth="1"/>
    <col min="27" max="27" width="7.33203125" style="29" customWidth="1"/>
    <col min="28" max="28" width="7.5546875" style="29" customWidth="1"/>
    <col min="29" max="29" width="9.33203125" style="17" customWidth="1"/>
    <col min="30" max="30" width="23.44140625" style="43" customWidth="1"/>
    <col min="31" max="31" width="7.88671875" style="17" customWidth="1"/>
    <col min="32" max="32" width="8.6640625" style="17" customWidth="1"/>
    <col min="33" max="34" width="8.109375" style="17" customWidth="1"/>
    <col min="35" max="40" width="8.44140625" style="29" customWidth="1"/>
    <col min="41" max="41" width="7.6640625" style="17" customWidth="1"/>
    <col min="42" max="42" width="6.6640625" style="17" customWidth="1"/>
    <col min="43" max="43" width="9.33203125" style="17" customWidth="1"/>
    <col min="44" max="44" width="25.88671875" style="43" customWidth="1"/>
    <col min="45" max="45" width="8.5546875" style="17" customWidth="1"/>
    <col min="46" max="46" width="8.33203125" style="17" customWidth="1"/>
    <col min="47" max="47" width="9.5546875" style="29" customWidth="1"/>
    <col min="48" max="48" width="9.44140625" style="29" customWidth="1"/>
    <col min="49" max="54" width="8.44140625" style="29" customWidth="1"/>
    <col min="55" max="55" width="7.6640625" style="29" customWidth="1"/>
    <col min="56" max="56" width="7.109375" style="29" customWidth="1"/>
    <col min="57" max="57" width="8.109375" style="17" customWidth="1"/>
    <col min="58" max="58" width="23.44140625" style="39" customWidth="1"/>
    <col min="59" max="59" width="8.44140625" style="17" customWidth="1"/>
    <col min="60" max="60" width="8.88671875" style="17" customWidth="1"/>
    <col min="61" max="61" width="9.5546875" style="17" customWidth="1"/>
    <col min="62" max="62" width="8.109375" style="17" customWidth="1"/>
    <col min="63" max="68" width="8.44140625" style="29" customWidth="1"/>
    <col min="69" max="70" width="9.109375" style="17"/>
    <col min="71" max="71" width="9.88671875" style="17" bestFit="1" customWidth="1"/>
    <col min="72" max="16384" width="9.109375" style="17"/>
  </cols>
  <sheetData>
    <row r="1" spans="1:72" s="1" customFormat="1" ht="13.8" thickBot="1" x14ac:dyDescent="0.35">
      <c r="A1" s="42"/>
      <c r="B1" s="34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34"/>
      <c r="AE1" s="2"/>
      <c r="AF1" s="2"/>
      <c r="AG1" s="2"/>
      <c r="AH1" s="2"/>
      <c r="AI1" s="3"/>
      <c r="AJ1" s="3"/>
      <c r="AK1" s="3"/>
      <c r="AL1" s="3"/>
      <c r="AM1" s="3"/>
      <c r="AN1" s="3"/>
      <c r="AO1" s="2"/>
      <c r="AP1" s="2"/>
      <c r="AQ1" s="2"/>
      <c r="AR1" s="34" t="s">
        <v>8</v>
      </c>
      <c r="AS1" s="2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2"/>
      <c r="BF1" s="60"/>
      <c r="BG1" s="2"/>
      <c r="BH1" s="2"/>
      <c r="BI1" s="2"/>
      <c r="BJ1" s="2"/>
      <c r="BK1" s="3"/>
      <c r="BL1" s="3"/>
      <c r="BM1" s="3"/>
      <c r="BN1" s="3"/>
      <c r="BO1" s="3"/>
      <c r="BP1" s="3"/>
      <c r="BQ1" s="2"/>
      <c r="BR1" s="2"/>
      <c r="BS1" s="2"/>
    </row>
    <row r="2" spans="1:72" s="5" customFormat="1" ht="13.8" thickBot="1" x14ac:dyDescent="0.35">
      <c r="A2" s="61"/>
      <c r="B2" s="266" t="s">
        <v>22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8"/>
      <c r="P2" s="275" t="s">
        <v>23</v>
      </c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7"/>
      <c r="AD2" s="266" t="s">
        <v>24</v>
      </c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8"/>
      <c r="AR2" s="266" t="s">
        <v>25</v>
      </c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8"/>
      <c r="BF2" s="266" t="s">
        <v>26</v>
      </c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8"/>
      <c r="BT2" s="4"/>
    </row>
    <row r="3" spans="1:72" s="5" customFormat="1" ht="15" customHeight="1" x14ac:dyDescent="0.3">
      <c r="A3" s="62"/>
      <c r="B3" s="63" t="s">
        <v>17</v>
      </c>
      <c r="C3" s="269" t="s">
        <v>0</v>
      </c>
      <c r="D3" s="269"/>
      <c r="E3" s="274" t="s">
        <v>10</v>
      </c>
      <c r="F3" s="274"/>
      <c r="G3" s="270" t="s">
        <v>33</v>
      </c>
      <c r="H3" s="271"/>
      <c r="I3" s="270" t="s">
        <v>34</v>
      </c>
      <c r="J3" s="271"/>
      <c r="K3" s="270" t="s">
        <v>35</v>
      </c>
      <c r="L3" s="271"/>
      <c r="M3" s="274" t="s">
        <v>9</v>
      </c>
      <c r="N3" s="274"/>
      <c r="O3" s="272" t="s">
        <v>11</v>
      </c>
      <c r="P3" s="63" t="s">
        <v>18</v>
      </c>
      <c r="Q3" s="274" t="s">
        <v>0</v>
      </c>
      <c r="R3" s="274"/>
      <c r="S3" s="274" t="s">
        <v>10</v>
      </c>
      <c r="T3" s="274"/>
      <c r="U3" s="270" t="s">
        <v>33</v>
      </c>
      <c r="V3" s="271"/>
      <c r="W3" s="270" t="s">
        <v>34</v>
      </c>
      <c r="X3" s="271"/>
      <c r="Y3" s="270" t="s">
        <v>35</v>
      </c>
      <c r="Z3" s="271"/>
      <c r="AA3" s="274" t="s">
        <v>9</v>
      </c>
      <c r="AB3" s="274"/>
      <c r="AC3" s="272" t="s">
        <v>11</v>
      </c>
      <c r="AD3" s="63" t="s">
        <v>19</v>
      </c>
      <c r="AE3" s="269" t="s">
        <v>0</v>
      </c>
      <c r="AF3" s="269"/>
      <c r="AG3" s="269" t="s">
        <v>10</v>
      </c>
      <c r="AH3" s="269"/>
      <c r="AI3" s="270" t="s">
        <v>33</v>
      </c>
      <c r="AJ3" s="271"/>
      <c r="AK3" s="270" t="s">
        <v>34</v>
      </c>
      <c r="AL3" s="271"/>
      <c r="AM3" s="270" t="s">
        <v>35</v>
      </c>
      <c r="AN3" s="271"/>
      <c r="AO3" s="269" t="s">
        <v>9</v>
      </c>
      <c r="AP3" s="269"/>
      <c r="AQ3" s="272" t="s">
        <v>11</v>
      </c>
      <c r="AR3" s="63" t="s">
        <v>20</v>
      </c>
      <c r="AS3" s="269" t="s">
        <v>0</v>
      </c>
      <c r="AT3" s="269"/>
      <c r="AU3" s="274" t="s">
        <v>10</v>
      </c>
      <c r="AV3" s="274"/>
      <c r="AW3" s="270" t="s">
        <v>33</v>
      </c>
      <c r="AX3" s="271"/>
      <c r="AY3" s="270" t="s">
        <v>34</v>
      </c>
      <c r="AZ3" s="271"/>
      <c r="BA3" s="270" t="s">
        <v>35</v>
      </c>
      <c r="BB3" s="271"/>
      <c r="BC3" s="274" t="s">
        <v>9</v>
      </c>
      <c r="BD3" s="274"/>
      <c r="BE3" s="272" t="s">
        <v>11</v>
      </c>
      <c r="BF3" s="63" t="s">
        <v>21</v>
      </c>
      <c r="BG3" s="269" t="s">
        <v>0</v>
      </c>
      <c r="BH3" s="269"/>
      <c r="BI3" s="269" t="s">
        <v>10</v>
      </c>
      <c r="BJ3" s="269"/>
      <c r="BK3" s="270" t="s">
        <v>33</v>
      </c>
      <c r="BL3" s="271"/>
      <c r="BM3" s="270" t="s">
        <v>34</v>
      </c>
      <c r="BN3" s="271"/>
      <c r="BO3" s="270" t="s">
        <v>35</v>
      </c>
      <c r="BP3" s="271"/>
      <c r="BQ3" s="269" t="s">
        <v>9</v>
      </c>
      <c r="BR3" s="269"/>
      <c r="BS3" s="272" t="s">
        <v>11</v>
      </c>
      <c r="BT3" s="4"/>
    </row>
    <row r="4" spans="1:72" s="7" customFormat="1" ht="13.8" thickBot="1" x14ac:dyDescent="0.35">
      <c r="A4" s="64"/>
      <c r="B4" s="40" t="s">
        <v>1</v>
      </c>
      <c r="C4" s="27" t="s">
        <v>6</v>
      </c>
      <c r="D4" s="27" t="s">
        <v>7</v>
      </c>
      <c r="E4" s="27" t="s">
        <v>6</v>
      </c>
      <c r="F4" s="27" t="s">
        <v>7</v>
      </c>
      <c r="G4" s="27" t="s">
        <v>6</v>
      </c>
      <c r="H4" s="27" t="s">
        <v>7</v>
      </c>
      <c r="I4" s="27" t="s">
        <v>6</v>
      </c>
      <c r="J4" s="27" t="s">
        <v>7</v>
      </c>
      <c r="K4" s="27" t="s">
        <v>6</v>
      </c>
      <c r="L4" s="27" t="s">
        <v>7</v>
      </c>
      <c r="M4" s="27" t="s">
        <v>6</v>
      </c>
      <c r="N4" s="27" t="s">
        <v>7</v>
      </c>
      <c r="O4" s="273"/>
      <c r="P4" s="40" t="s">
        <v>1</v>
      </c>
      <c r="Q4" s="27" t="s">
        <v>6</v>
      </c>
      <c r="R4" s="27" t="s">
        <v>7</v>
      </c>
      <c r="S4" s="27" t="s">
        <v>6</v>
      </c>
      <c r="T4" s="26" t="s">
        <v>7</v>
      </c>
      <c r="U4" s="27" t="s">
        <v>6</v>
      </c>
      <c r="V4" s="27" t="s">
        <v>7</v>
      </c>
      <c r="W4" s="27" t="s">
        <v>6</v>
      </c>
      <c r="X4" s="27" t="s">
        <v>7</v>
      </c>
      <c r="Y4" s="27" t="s">
        <v>6</v>
      </c>
      <c r="Z4" s="27" t="s">
        <v>7</v>
      </c>
      <c r="AA4" s="27" t="s">
        <v>6</v>
      </c>
      <c r="AB4" s="27" t="s">
        <v>7</v>
      </c>
      <c r="AC4" s="273"/>
      <c r="AD4" s="40" t="s">
        <v>1</v>
      </c>
      <c r="AE4" s="27" t="s">
        <v>6</v>
      </c>
      <c r="AF4" s="27" t="s">
        <v>7</v>
      </c>
      <c r="AG4" s="27" t="s">
        <v>6</v>
      </c>
      <c r="AH4" s="27" t="s">
        <v>7</v>
      </c>
      <c r="AI4" s="27" t="s">
        <v>6</v>
      </c>
      <c r="AJ4" s="27" t="s">
        <v>7</v>
      </c>
      <c r="AK4" s="27" t="s">
        <v>6</v>
      </c>
      <c r="AL4" s="27" t="s">
        <v>7</v>
      </c>
      <c r="AM4" s="27" t="s">
        <v>6</v>
      </c>
      <c r="AN4" s="27" t="s">
        <v>7</v>
      </c>
      <c r="AO4" s="27" t="s">
        <v>6</v>
      </c>
      <c r="AP4" s="27" t="s">
        <v>7</v>
      </c>
      <c r="AQ4" s="273"/>
      <c r="AR4" s="40" t="s">
        <v>1</v>
      </c>
      <c r="AS4" s="27" t="s">
        <v>6</v>
      </c>
      <c r="AT4" s="27" t="s">
        <v>7</v>
      </c>
      <c r="AU4" s="27" t="s">
        <v>6</v>
      </c>
      <c r="AV4" s="27" t="s">
        <v>7</v>
      </c>
      <c r="AW4" s="27" t="s">
        <v>6</v>
      </c>
      <c r="AX4" s="27" t="s">
        <v>7</v>
      </c>
      <c r="AY4" s="27" t="s">
        <v>6</v>
      </c>
      <c r="AZ4" s="27" t="s">
        <v>7</v>
      </c>
      <c r="BA4" s="27" t="s">
        <v>6</v>
      </c>
      <c r="BB4" s="27" t="s">
        <v>7</v>
      </c>
      <c r="BC4" s="27" t="s">
        <v>6</v>
      </c>
      <c r="BD4" s="27" t="s">
        <v>7</v>
      </c>
      <c r="BE4" s="273"/>
      <c r="BF4" s="40" t="s">
        <v>1</v>
      </c>
      <c r="BG4" s="27" t="s">
        <v>6</v>
      </c>
      <c r="BH4" s="27" t="s">
        <v>7</v>
      </c>
      <c r="BI4" s="27" t="s">
        <v>6</v>
      </c>
      <c r="BJ4" s="27" t="s">
        <v>7</v>
      </c>
      <c r="BK4" s="27" t="s">
        <v>6</v>
      </c>
      <c r="BL4" s="27" t="s">
        <v>7</v>
      </c>
      <c r="BM4" s="27" t="s">
        <v>6</v>
      </c>
      <c r="BN4" s="27" t="s">
        <v>7</v>
      </c>
      <c r="BO4" s="27" t="s">
        <v>6</v>
      </c>
      <c r="BP4" s="27" t="s">
        <v>7</v>
      </c>
      <c r="BQ4" s="27" t="s">
        <v>6</v>
      </c>
      <c r="BR4" s="27" t="s">
        <v>7</v>
      </c>
      <c r="BS4" s="273"/>
      <c r="BT4" s="6"/>
    </row>
    <row r="5" spans="1:72" s="1" customFormat="1" x14ac:dyDescent="0.3">
      <c r="A5" s="59" t="s">
        <v>2</v>
      </c>
      <c r="B5" s="82" t="s">
        <v>52</v>
      </c>
      <c r="C5" s="104">
        <v>150</v>
      </c>
      <c r="D5" s="89">
        <v>200</v>
      </c>
      <c r="E5" s="89">
        <v>172.05</v>
      </c>
      <c r="F5" s="89">
        <v>229.4</v>
      </c>
      <c r="G5" s="105">
        <v>4.1550000000000002</v>
      </c>
      <c r="H5" s="105">
        <v>5.54</v>
      </c>
      <c r="I5" s="105">
        <v>6.4649999999999999</v>
      </c>
      <c r="J5" s="105">
        <v>8.6199999999999992</v>
      </c>
      <c r="K5" s="105">
        <v>24.3</v>
      </c>
      <c r="L5" s="105">
        <v>32.4</v>
      </c>
      <c r="M5" s="106">
        <v>7.55</v>
      </c>
      <c r="N5" s="106">
        <v>8.65</v>
      </c>
      <c r="O5" s="91" t="s">
        <v>69</v>
      </c>
      <c r="P5" s="82" t="s">
        <v>80</v>
      </c>
      <c r="Q5" s="89">
        <v>150</v>
      </c>
      <c r="R5" s="89">
        <v>200</v>
      </c>
      <c r="S5" s="89">
        <v>212.7</v>
      </c>
      <c r="T5" s="89">
        <v>283.60000000000002</v>
      </c>
      <c r="U5" s="105">
        <v>5.85</v>
      </c>
      <c r="V5" s="105">
        <v>7.8</v>
      </c>
      <c r="W5" s="105">
        <v>7.0949999999999998</v>
      </c>
      <c r="X5" s="105">
        <v>12.54</v>
      </c>
      <c r="Y5" s="105">
        <v>26.85</v>
      </c>
      <c r="Z5" s="105">
        <v>35.799999999999997</v>
      </c>
      <c r="AA5" s="104">
        <v>6.91</v>
      </c>
      <c r="AB5" s="104">
        <v>7.14</v>
      </c>
      <c r="AC5" s="91" t="s">
        <v>79</v>
      </c>
      <c r="AD5" s="82" t="s">
        <v>59</v>
      </c>
      <c r="AE5" s="89">
        <v>150</v>
      </c>
      <c r="AF5" s="89">
        <v>200</v>
      </c>
      <c r="AG5" s="105">
        <v>110.6</v>
      </c>
      <c r="AH5" s="105">
        <v>146</v>
      </c>
      <c r="AI5" s="105">
        <v>4.3099999999999996</v>
      </c>
      <c r="AJ5" s="105">
        <v>5.7</v>
      </c>
      <c r="AK5" s="105">
        <v>3.98</v>
      </c>
      <c r="AL5" s="105">
        <v>5.26</v>
      </c>
      <c r="AM5" s="105">
        <v>14.38</v>
      </c>
      <c r="AN5" s="105">
        <v>18.98</v>
      </c>
      <c r="AO5" s="106">
        <v>7.89</v>
      </c>
      <c r="AP5" s="106">
        <v>8.92</v>
      </c>
      <c r="AQ5" s="91">
        <v>171</v>
      </c>
      <c r="AR5" s="82" t="s">
        <v>73</v>
      </c>
      <c r="AS5" s="89">
        <v>150</v>
      </c>
      <c r="AT5" s="89">
        <v>200</v>
      </c>
      <c r="AU5" s="89">
        <v>171.3</v>
      </c>
      <c r="AV5" s="89">
        <v>228.4</v>
      </c>
      <c r="AW5" s="105">
        <v>5.37</v>
      </c>
      <c r="AX5" s="105">
        <v>7.16</v>
      </c>
      <c r="AY5" s="105">
        <v>7.05</v>
      </c>
      <c r="AZ5" s="105">
        <v>9.4</v>
      </c>
      <c r="BA5" s="105">
        <v>21.6</v>
      </c>
      <c r="BB5" s="105">
        <v>28.8</v>
      </c>
      <c r="BC5" s="104">
        <v>5.77</v>
      </c>
      <c r="BD5" s="104">
        <v>7.62</v>
      </c>
      <c r="BE5" s="22" t="s">
        <v>74</v>
      </c>
      <c r="BF5" s="82" t="s">
        <v>84</v>
      </c>
      <c r="BG5" s="89">
        <v>150</v>
      </c>
      <c r="BH5" s="89">
        <v>200</v>
      </c>
      <c r="BI5" s="89">
        <v>203.4</v>
      </c>
      <c r="BJ5" s="89">
        <v>271.2</v>
      </c>
      <c r="BK5" s="105">
        <v>4.8</v>
      </c>
      <c r="BL5" s="105">
        <v>5.4</v>
      </c>
      <c r="BM5" s="105">
        <v>8.5500000000000007</v>
      </c>
      <c r="BN5" s="105">
        <v>11.4</v>
      </c>
      <c r="BO5" s="105">
        <v>26.82</v>
      </c>
      <c r="BP5" s="105">
        <v>35.76</v>
      </c>
      <c r="BQ5" s="104">
        <v>7.66</v>
      </c>
      <c r="BR5" s="104">
        <v>9.31</v>
      </c>
      <c r="BS5" s="91" t="s">
        <v>91</v>
      </c>
      <c r="BT5" s="13"/>
    </row>
    <row r="6" spans="1:72" s="1" customFormat="1" x14ac:dyDescent="0.3">
      <c r="A6" s="48"/>
      <c r="B6" s="84" t="s">
        <v>36</v>
      </c>
      <c r="C6" s="107">
        <v>180</v>
      </c>
      <c r="D6" s="81">
        <v>200</v>
      </c>
      <c r="E6" s="81">
        <v>84.01</v>
      </c>
      <c r="F6" s="81">
        <v>93.34</v>
      </c>
      <c r="G6" s="81">
        <v>2.81</v>
      </c>
      <c r="H6" s="81">
        <v>3.12</v>
      </c>
      <c r="I6" s="81">
        <v>2.39</v>
      </c>
      <c r="J6" s="81">
        <v>2.66</v>
      </c>
      <c r="K6" s="81">
        <v>12.76</v>
      </c>
      <c r="L6" s="81">
        <v>14.18</v>
      </c>
      <c r="M6" s="86">
        <v>6.43</v>
      </c>
      <c r="N6" s="86">
        <v>8.69</v>
      </c>
      <c r="O6" s="14" t="s">
        <v>70</v>
      </c>
      <c r="P6" s="84" t="s">
        <v>43</v>
      </c>
      <c r="Q6" s="81">
        <v>180</v>
      </c>
      <c r="R6" s="81">
        <v>200</v>
      </c>
      <c r="S6" s="85">
        <v>106.79</v>
      </c>
      <c r="T6" s="85">
        <v>118.66</v>
      </c>
      <c r="U6" s="81">
        <v>3.78</v>
      </c>
      <c r="V6" s="81">
        <v>4.2</v>
      </c>
      <c r="W6" s="81">
        <v>3.26</v>
      </c>
      <c r="X6" s="81">
        <v>9.4600000000000009</v>
      </c>
      <c r="Y6" s="81">
        <v>15.55</v>
      </c>
      <c r="Z6" s="81">
        <v>17.28</v>
      </c>
      <c r="AA6" s="86">
        <v>5.72</v>
      </c>
      <c r="AB6" s="86">
        <v>5.81</v>
      </c>
      <c r="AC6" s="28" t="s">
        <v>71</v>
      </c>
      <c r="AD6" s="84" t="s">
        <v>51</v>
      </c>
      <c r="AE6" s="81">
        <v>180</v>
      </c>
      <c r="AF6" s="81">
        <v>200</v>
      </c>
      <c r="AG6" s="81">
        <v>84.01</v>
      </c>
      <c r="AH6" s="81">
        <v>93.34</v>
      </c>
      <c r="AI6" s="81">
        <v>2.81</v>
      </c>
      <c r="AJ6" s="81">
        <v>3.12</v>
      </c>
      <c r="AK6" s="81">
        <v>2.39</v>
      </c>
      <c r="AL6" s="81">
        <v>2.66</v>
      </c>
      <c r="AM6" s="81">
        <v>12.76</v>
      </c>
      <c r="AN6" s="81">
        <v>14.18</v>
      </c>
      <c r="AO6" s="86">
        <v>6.43</v>
      </c>
      <c r="AP6" s="86">
        <v>8.69</v>
      </c>
      <c r="AQ6" s="95" t="s">
        <v>70</v>
      </c>
      <c r="AR6" s="84" t="s">
        <v>43</v>
      </c>
      <c r="AS6" s="81">
        <v>180</v>
      </c>
      <c r="AT6" s="81">
        <v>200</v>
      </c>
      <c r="AU6" s="85">
        <v>106.79</v>
      </c>
      <c r="AV6" s="85">
        <v>118.66</v>
      </c>
      <c r="AW6" s="81">
        <v>3.78</v>
      </c>
      <c r="AX6" s="81">
        <v>4.2</v>
      </c>
      <c r="AY6" s="81">
        <v>3.26</v>
      </c>
      <c r="AZ6" s="81">
        <v>3.62</v>
      </c>
      <c r="BA6" s="81">
        <v>15.55</v>
      </c>
      <c r="BB6" s="81">
        <v>17.28</v>
      </c>
      <c r="BC6" s="86">
        <v>5.72</v>
      </c>
      <c r="BD6" s="86">
        <v>5.81</v>
      </c>
      <c r="BE6" s="28" t="s">
        <v>71</v>
      </c>
      <c r="BF6" s="84" t="s">
        <v>51</v>
      </c>
      <c r="BG6" s="81">
        <v>180</v>
      </c>
      <c r="BH6" s="81">
        <v>200</v>
      </c>
      <c r="BI6" s="81">
        <v>84.01</v>
      </c>
      <c r="BJ6" s="81">
        <v>93.34</v>
      </c>
      <c r="BK6" s="81">
        <v>2.81</v>
      </c>
      <c r="BL6" s="81">
        <v>3.12</v>
      </c>
      <c r="BM6" s="81">
        <v>2.39</v>
      </c>
      <c r="BN6" s="81">
        <v>2.66</v>
      </c>
      <c r="BO6" s="81">
        <v>12.76</v>
      </c>
      <c r="BP6" s="81">
        <v>14.18</v>
      </c>
      <c r="BQ6" s="86">
        <v>6.43</v>
      </c>
      <c r="BR6" s="86">
        <v>8.69</v>
      </c>
      <c r="BS6" s="95" t="s">
        <v>70</v>
      </c>
      <c r="BT6" s="13"/>
    </row>
    <row r="7" spans="1:72" s="1" customFormat="1" x14ac:dyDescent="0.3">
      <c r="A7" s="48"/>
      <c r="B7" s="84" t="s">
        <v>37</v>
      </c>
      <c r="C7" s="81">
        <v>30</v>
      </c>
      <c r="D7" s="81">
        <v>40</v>
      </c>
      <c r="E7" s="85">
        <v>64.33</v>
      </c>
      <c r="F7" s="85">
        <v>85.77</v>
      </c>
      <c r="G7" s="81">
        <v>1.84</v>
      </c>
      <c r="H7" s="81">
        <v>2.46</v>
      </c>
      <c r="I7" s="81">
        <v>0.64</v>
      </c>
      <c r="J7" s="81">
        <v>0.86</v>
      </c>
      <c r="K7" s="81">
        <v>12.56</v>
      </c>
      <c r="L7" s="81">
        <v>16.739999999999998</v>
      </c>
      <c r="M7" s="86">
        <v>2.69</v>
      </c>
      <c r="N7" s="86">
        <v>3.59</v>
      </c>
      <c r="O7" s="14">
        <v>147</v>
      </c>
      <c r="P7" s="84" t="s">
        <v>44</v>
      </c>
      <c r="Q7" s="81">
        <v>30</v>
      </c>
      <c r="R7" s="81">
        <v>40</v>
      </c>
      <c r="S7" s="85">
        <v>64.33</v>
      </c>
      <c r="T7" s="85">
        <v>85.77</v>
      </c>
      <c r="U7" s="81">
        <v>1.84</v>
      </c>
      <c r="V7" s="81">
        <v>2.46</v>
      </c>
      <c r="W7" s="81">
        <v>0.64</v>
      </c>
      <c r="X7" s="81">
        <v>0.86</v>
      </c>
      <c r="Y7" s="81">
        <v>12.56</v>
      </c>
      <c r="Z7" s="81">
        <v>16.739999999999998</v>
      </c>
      <c r="AA7" s="86">
        <v>2.69</v>
      </c>
      <c r="AB7" s="86">
        <v>3.59</v>
      </c>
      <c r="AC7" s="14">
        <v>147</v>
      </c>
      <c r="AD7" s="84" t="s">
        <v>37</v>
      </c>
      <c r="AE7" s="81">
        <v>30</v>
      </c>
      <c r="AF7" s="81">
        <v>40</v>
      </c>
      <c r="AG7" s="85">
        <v>64.33</v>
      </c>
      <c r="AH7" s="85">
        <v>85.77</v>
      </c>
      <c r="AI7" s="81">
        <v>1.84</v>
      </c>
      <c r="AJ7" s="81">
        <v>2.46</v>
      </c>
      <c r="AK7" s="81">
        <v>0.64</v>
      </c>
      <c r="AL7" s="81">
        <v>0.86</v>
      </c>
      <c r="AM7" s="81">
        <v>12.56</v>
      </c>
      <c r="AN7" s="81">
        <v>16.739999999999998</v>
      </c>
      <c r="AO7" s="86">
        <v>1.94</v>
      </c>
      <c r="AP7" s="86">
        <v>2.5499999999999998</v>
      </c>
      <c r="AQ7" s="95">
        <v>147</v>
      </c>
      <c r="AR7" s="84" t="s">
        <v>37</v>
      </c>
      <c r="AS7" s="81">
        <v>30</v>
      </c>
      <c r="AT7" s="81">
        <v>40</v>
      </c>
      <c r="AU7" s="85">
        <v>64.33</v>
      </c>
      <c r="AV7" s="85">
        <v>85.77</v>
      </c>
      <c r="AW7" s="81">
        <v>1.84</v>
      </c>
      <c r="AX7" s="81">
        <v>2.46</v>
      </c>
      <c r="AY7" s="81">
        <v>0.64</v>
      </c>
      <c r="AZ7" s="81">
        <v>0.86</v>
      </c>
      <c r="BA7" s="81">
        <v>12.56</v>
      </c>
      <c r="BB7" s="81">
        <v>16.739999999999998</v>
      </c>
      <c r="BC7" s="86">
        <v>2.69</v>
      </c>
      <c r="BD7" s="86">
        <v>3.59</v>
      </c>
      <c r="BE7" s="14">
        <v>147</v>
      </c>
      <c r="BF7" s="84" t="s">
        <v>44</v>
      </c>
      <c r="BG7" s="81">
        <v>30</v>
      </c>
      <c r="BH7" s="81">
        <v>40</v>
      </c>
      <c r="BI7" s="85">
        <v>64.33</v>
      </c>
      <c r="BJ7" s="85">
        <v>85.77</v>
      </c>
      <c r="BK7" s="81">
        <v>1.84</v>
      </c>
      <c r="BL7" s="81">
        <v>2.46</v>
      </c>
      <c r="BM7" s="81">
        <v>0.64</v>
      </c>
      <c r="BN7" s="81">
        <v>0.86</v>
      </c>
      <c r="BO7" s="81">
        <v>12.56</v>
      </c>
      <c r="BP7" s="81">
        <v>16.739999999999998</v>
      </c>
      <c r="BQ7" s="86">
        <v>2.69</v>
      </c>
      <c r="BR7" s="86">
        <v>3.59</v>
      </c>
      <c r="BS7" s="95">
        <v>147</v>
      </c>
      <c r="BT7" s="13"/>
    </row>
    <row r="8" spans="1:72" s="1" customFormat="1" x14ac:dyDescent="0.3">
      <c r="A8" s="48"/>
      <c r="B8" s="84" t="s">
        <v>38</v>
      </c>
      <c r="C8" s="86">
        <v>9</v>
      </c>
      <c r="D8" s="86">
        <v>9</v>
      </c>
      <c r="E8" s="81">
        <v>59.84</v>
      </c>
      <c r="F8" s="81">
        <v>59.84</v>
      </c>
      <c r="G8" s="81">
        <v>6.64</v>
      </c>
      <c r="H8" s="81">
        <v>6.64</v>
      </c>
      <c r="I8" s="86">
        <v>0.08</v>
      </c>
      <c r="J8" s="81">
        <v>0.08</v>
      </c>
      <c r="K8" s="81">
        <v>0.08</v>
      </c>
      <c r="L8" s="81">
        <v>0.08</v>
      </c>
      <c r="M8" s="86">
        <v>5.85</v>
      </c>
      <c r="N8" s="86">
        <v>5.85</v>
      </c>
      <c r="O8" s="14"/>
      <c r="P8" s="84" t="s">
        <v>38</v>
      </c>
      <c r="Q8" s="86">
        <v>9</v>
      </c>
      <c r="R8" s="86">
        <v>9</v>
      </c>
      <c r="S8" s="81">
        <v>59.84</v>
      </c>
      <c r="T8" s="81">
        <v>59.84</v>
      </c>
      <c r="U8" s="81">
        <v>6.64</v>
      </c>
      <c r="V8" s="81">
        <v>6.64</v>
      </c>
      <c r="W8" s="86">
        <v>0.08</v>
      </c>
      <c r="X8" s="81">
        <v>0.08</v>
      </c>
      <c r="Y8" s="81">
        <v>0.08</v>
      </c>
      <c r="Z8" s="81">
        <v>0.08</v>
      </c>
      <c r="AA8" s="86">
        <v>5.85</v>
      </c>
      <c r="AB8" s="86">
        <v>5.85</v>
      </c>
      <c r="AC8" s="14"/>
      <c r="AD8" s="84" t="s">
        <v>38</v>
      </c>
      <c r="AE8" s="86">
        <v>9</v>
      </c>
      <c r="AF8" s="86">
        <v>9</v>
      </c>
      <c r="AG8" s="81">
        <v>59.84</v>
      </c>
      <c r="AH8" s="81">
        <v>59.84</v>
      </c>
      <c r="AI8" s="81">
        <v>6.64</v>
      </c>
      <c r="AJ8" s="81">
        <v>6.64</v>
      </c>
      <c r="AK8" s="86">
        <v>0.08</v>
      </c>
      <c r="AL8" s="81">
        <v>0.08</v>
      </c>
      <c r="AM8" s="81">
        <v>0.08</v>
      </c>
      <c r="AN8" s="81">
        <v>0.08</v>
      </c>
      <c r="AO8" s="86">
        <v>5.85</v>
      </c>
      <c r="AP8" s="86">
        <v>5.85</v>
      </c>
      <c r="AQ8" s="117"/>
      <c r="AR8" s="84" t="s">
        <v>48</v>
      </c>
      <c r="AS8" s="86">
        <v>9</v>
      </c>
      <c r="AT8" s="86">
        <v>9</v>
      </c>
      <c r="AU8" s="81">
        <v>59.84</v>
      </c>
      <c r="AV8" s="81">
        <v>59.84</v>
      </c>
      <c r="AW8" s="81">
        <v>6.64</v>
      </c>
      <c r="AX8" s="81">
        <v>6.64</v>
      </c>
      <c r="AY8" s="86">
        <v>0.08</v>
      </c>
      <c r="AZ8" s="81">
        <v>0.08</v>
      </c>
      <c r="BA8" s="81">
        <v>0.08</v>
      </c>
      <c r="BB8" s="81">
        <v>0.08</v>
      </c>
      <c r="BC8" s="86">
        <v>5.85</v>
      </c>
      <c r="BD8" s="86">
        <v>5.85</v>
      </c>
      <c r="BE8" s="14"/>
      <c r="BF8" s="84" t="s">
        <v>38</v>
      </c>
      <c r="BG8" s="86">
        <v>9</v>
      </c>
      <c r="BH8" s="86">
        <v>9</v>
      </c>
      <c r="BI8" s="81">
        <v>59.84</v>
      </c>
      <c r="BJ8" s="81">
        <v>59.84</v>
      </c>
      <c r="BK8" s="81">
        <v>6.64</v>
      </c>
      <c r="BL8" s="81">
        <v>6.64</v>
      </c>
      <c r="BM8" s="86">
        <v>0.08</v>
      </c>
      <c r="BN8" s="81">
        <v>0.08</v>
      </c>
      <c r="BO8" s="81">
        <v>0.08</v>
      </c>
      <c r="BP8" s="81">
        <v>0.08</v>
      </c>
      <c r="BQ8" s="86">
        <v>5.85</v>
      </c>
      <c r="BR8" s="86">
        <v>5.85</v>
      </c>
      <c r="BS8" s="95"/>
      <c r="BT8" s="13"/>
    </row>
    <row r="9" spans="1:72" s="1" customFormat="1" x14ac:dyDescent="0.3">
      <c r="A9" s="48"/>
      <c r="B9" s="36"/>
      <c r="C9" s="107"/>
      <c r="D9" s="81"/>
      <c r="E9" s="81"/>
      <c r="F9" s="81"/>
      <c r="G9" s="81"/>
      <c r="H9" s="81"/>
      <c r="I9" s="81"/>
      <c r="J9" s="81"/>
      <c r="K9" s="81"/>
      <c r="L9" s="81"/>
      <c r="M9" s="86"/>
      <c r="N9" s="86"/>
      <c r="O9" s="14"/>
      <c r="P9" s="84" t="s">
        <v>39</v>
      </c>
      <c r="Q9" s="107">
        <v>7</v>
      </c>
      <c r="R9" s="81">
        <v>9</v>
      </c>
      <c r="S9" s="81">
        <v>17.600000000000001</v>
      </c>
      <c r="T9" s="81">
        <v>24.64</v>
      </c>
      <c r="U9" s="81">
        <v>1.3</v>
      </c>
      <c r="V9" s="81">
        <v>1.82</v>
      </c>
      <c r="W9" s="81">
        <v>1.34</v>
      </c>
      <c r="X9" s="81">
        <v>1.88</v>
      </c>
      <c r="Y9" s="81">
        <v>0</v>
      </c>
      <c r="Z9" s="81">
        <v>0</v>
      </c>
      <c r="AA9" s="86">
        <v>4.12</v>
      </c>
      <c r="AB9" s="86">
        <v>5.3</v>
      </c>
      <c r="AC9" s="14"/>
      <c r="AD9" s="84" t="s">
        <v>39</v>
      </c>
      <c r="AE9" s="107">
        <v>7</v>
      </c>
      <c r="AF9" s="81">
        <v>9</v>
      </c>
      <c r="AG9" s="81">
        <v>17.600000000000001</v>
      </c>
      <c r="AH9" s="81">
        <v>24.64</v>
      </c>
      <c r="AI9" s="81">
        <v>1.3</v>
      </c>
      <c r="AJ9" s="81">
        <v>1.82</v>
      </c>
      <c r="AK9" s="81">
        <v>1.34</v>
      </c>
      <c r="AL9" s="81">
        <v>1.88</v>
      </c>
      <c r="AM9" s="81">
        <v>0</v>
      </c>
      <c r="AN9" s="81">
        <v>0</v>
      </c>
      <c r="AO9" s="86">
        <v>4.12</v>
      </c>
      <c r="AP9" s="86">
        <v>5.3</v>
      </c>
      <c r="AQ9" s="95"/>
      <c r="AR9" s="84"/>
      <c r="AS9" s="107"/>
      <c r="AT9" s="81"/>
      <c r="AU9" s="81"/>
      <c r="AV9" s="81"/>
      <c r="AW9" s="81"/>
      <c r="AX9" s="81"/>
      <c r="AY9" s="81"/>
      <c r="AZ9" s="81"/>
      <c r="BA9" s="81"/>
      <c r="BB9" s="81"/>
      <c r="BC9" s="86"/>
      <c r="BD9" s="86"/>
      <c r="BE9" s="14"/>
      <c r="BF9" s="84" t="s">
        <v>39</v>
      </c>
      <c r="BG9" s="107">
        <v>7</v>
      </c>
      <c r="BH9" s="81">
        <v>9</v>
      </c>
      <c r="BI9" s="81">
        <v>17.600000000000001</v>
      </c>
      <c r="BJ9" s="81">
        <v>24.64</v>
      </c>
      <c r="BK9" s="81">
        <v>1.3</v>
      </c>
      <c r="BL9" s="81">
        <v>1.82</v>
      </c>
      <c r="BM9" s="81">
        <v>1.34</v>
      </c>
      <c r="BN9" s="81">
        <v>1.88</v>
      </c>
      <c r="BO9" s="81">
        <v>0</v>
      </c>
      <c r="BP9" s="81">
        <v>0</v>
      </c>
      <c r="BQ9" s="86">
        <v>4.12</v>
      </c>
      <c r="BR9" s="86">
        <v>5.3</v>
      </c>
      <c r="BS9" s="95"/>
      <c r="BT9" s="13"/>
    </row>
    <row r="10" spans="1:72" s="71" customFormat="1" ht="13.8" thickBot="1" x14ac:dyDescent="0.35">
      <c r="A10" s="66"/>
      <c r="B10" s="67"/>
      <c r="C10" s="68">
        <f t="shared" ref="C10:N10" si="0">SUM(C5:C9)</f>
        <v>369</v>
      </c>
      <c r="D10" s="68">
        <f t="shared" si="0"/>
        <v>449</v>
      </c>
      <c r="E10" s="68">
        <f t="shared" si="0"/>
        <v>380.23</v>
      </c>
      <c r="F10" s="68">
        <f t="shared" si="0"/>
        <v>468.35</v>
      </c>
      <c r="G10" s="68">
        <f t="shared" si="0"/>
        <v>15.445</v>
      </c>
      <c r="H10" s="68">
        <f t="shared" si="0"/>
        <v>17.760000000000002</v>
      </c>
      <c r="I10" s="68">
        <f t="shared" si="0"/>
        <v>9.5750000000000011</v>
      </c>
      <c r="J10" s="68">
        <f t="shared" si="0"/>
        <v>12.219999999999999</v>
      </c>
      <c r="K10" s="68">
        <f t="shared" si="0"/>
        <v>49.7</v>
      </c>
      <c r="L10" s="68">
        <f t="shared" si="0"/>
        <v>63.399999999999991</v>
      </c>
      <c r="M10" s="68">
        <f t="shared" si="0"/>
        <v>22.520000000000003</v>
      </c>
      <c r="N10" s="68">
        <f t="shared" si="0"/>
        <v>26.78</v>
      </c>
      <c r="O10" s="69"/>
      <c r="P10" s="112" t="s">
        <v>14</v>
      </c>
      <c r="Q10" s="102">
        <f>Q5+Q6+Q7+Q8+Q9</f>
        <v>376</v>
      </c>
      <c r="R10" s="102">
        <f>R5++R6+R7+R8+R9</f>
        <v>458</v>
      </c>
      <c r="S10" s="113">
        <f>SUM(S5:S9)</f>
        <v>461.26</v>
      </c>
      <c r="T10" s="102">
        <f>T5+T6+T7+T8+T9</f>
        <v>572.51</v>
      </c>
      <c r="U10" s="102">
        <f t="shared" ref="U10:AB10" si="1">SUM(U5:U9)</f>
        <v>19.41</v>
      </c>
      <c r="V10" s="102">
        <f t="shared" si="1"/>
        <v>22.92</v>
      </c>
      <c r="W10" s="102">
        <f t="shared" si="1"/>
        <v>12.415000000000001</v>
      </c>
      <c r="X10" s="102">
        <f t="shared" si="1"/>
        <v>24.819999999999997</v>
      </c>
      <c r="Y10" s="102">
        <f t="shared" si="1"/>
        <v>55.040000000000006</v>
      </c>
      <c r="Z10" s="102">
        <f t="shared" si="1"/>
        <v>69.899999999999991</v>
      </c>
      <c r="AA10" s="113">
        <f t="shared" si="1"/>
        <v>25.29</v>
      </c>
      <c r="AB10" s="113">
        <f t="shared" si="1"/>
        <v>27.69</v>
      </c>
      <c r="AC10" s="69"/>
      <c r="AD10" s="121"/>
      <c r="AE10" s="113">
        <f t="shared" ref="AE10:AP10" si="2">SUM(AE5:AE9)</f>
        <v>376</v>
      </c>
      <c r="AF10" s="113">
        <f t="shared" si="2"/>
        <v>458</v>
      </c>
      <c r="AG10" s="113">
        <f t="shared" si="2"/>
        <v>336.38</v>
      </c>
      <c r="AH10" s="113">
        <f t="shared" si="2"/>
        <v>409.59000000000003</v>
      </c>
      <c r="AI10" s="113">
        <f t="shared" si="2"/>
        <v>16.899999999999999</v>
      </c>
      <c r="AJ10" s="113">
        <f t="shared" si="2"/>
        <v>19.740000000000002</v>
      </c>
      <c r="AK10" s="113">
        <f t="shared" si="2"/>
        <v>8.43</v>
      </c>
      <c r="AL10" s="113">
        <f t="shared" si="2"/>
        <v>10.739999999999998</v>
      </c>
      <c r="AM10" s="113">
        <f t="shared" si="2"/>
        <v>39.78</v>
      </c>
      <c r="AN10" s="113">
        <f t="shared" si="2"/>
        <v>49.97999999999999</v>
      </c>
      <c r="AO10" s="113">
        <f t="shared" si="2"/>
        <v>26.23</v>
      </c>
      <c r="AP10" s="113">
        <f t="shared" si="2"/>
        <v>31.31</v>
      </c>
      <c r="AQ10" s="122"/>
      <c r="AR10" s="121"/>
      <c r="AS10" s="113">
        <f t="shared" ref="AS10:BD10" si="3">SUM(AS5:AS9)</f>
        <v>369</v>
      </c>
      <c r="AT10" s="113">
        <f t="shared" si="3"/>
        <v>449</v>
      </c>
      <c r="AU10" s="113">
        <f t="shared" si="3"/>
        <v>402.26</v>
      </c>
      <c r="AV10" s="113">
        <f t="shared" si="3"/>
        <v>492.66999999999996</v>
      </c>
      <c r="AW10" s="113">
        <f t="shared" si="3"/>
        <v>17.63</v>
      </c>
      <c r="AX10" s="113">
        <f t="shared" si="3"/>
        <v>20.46</v>
      </c>
      <c r="AY10" s="113">
        <f t="shared" si="3"/>
        <v>11.03</v>
      </c>
      <c r="AZ10" s="113">
        <f t="shared" si="3"/>
        <v>13.959999999999999</v>
      </c>
      <c r="BA10" s="113">
        <f t="shared" si="3"/>
        <v>49.790000000000006</v>
      </c>
      <c r="BB10" s="113">
        <f t="shared" si="3"/>
        <v>62.899999999999991</v>
      </c>
      <c r="BC10" s="113">
        <f t="shared" si="3"/>
        <v>20.029999999999998</v>
      </c>
      <c r="BD10" s="113">
        <f t="shared" si="3"/>
        <v>22.869999999999997</v>
      </c>
      <c r="BE10" s="69"/>
      <c r="BF10" s="112"/>
      <c r="BG10" s="113">
        <f t="shared" ref="BG10:BR10" si="4">SUM(BG5:BG9)</f>
        <v>376</v>
      </c>
      <c r="BH10" s="113">
        <f t="shared" si="4"/>
        <v>458</v>
      </c>
      <c r="BI10" s="113">
        <f t="shared" si="4"/>
        <v>429.18000000000006</v>
      </c>
      <c r="BJ10" s="113">
        <f t="shared" si="4"/>
        <v>534.79</v>
      </c>
      <c r="BK10" s="113">
        <f t="shared" si="4"/>
        <v>17.39</v>
      </c>
      <c r="BL10" s="113">
        <f t="shared" si="4"/>
        <v>19.440000000000001</v>
      </c>
      <c r="BM10" s="113">
        <f t="shared" si="4"/>
        <v>13.000000000000002</v>
      </c>
      <c r="BN10" s="113">
        <f t="shared" si="4"/>
        <v>16.88</v>
      </c>
      <c r="BO10" s="113">
        <f t="shared" si="4"/>
        <v>52.22</v>
      </c>
      <c r="BP10" s="113">
        <f t="shared" si="4"/>
        <v>66.759999999999991</v>
      </c>
      <c r="BQ10" s="113">
        <f t="shared" si="4"/>
        <v>26.750000000000004</v>
      </c>
      <c r="BR10" s="113">
        <f t="shared" si="4"/>
        <v>32.739999999999995</v>
      </c>
      <c r="BS10" s="122"/>
      <c r="BT10" s="70"/>
    </row>
    <row r="11" spans="1:72" x14ac:dyDescent="0.3">
      <c r="A11" s="47" t="s">
        <v>3</v>
      </c>
      <c r="B11" s="83" t="s">
        <v>120</v>
      </c>
      <c r="C11" s="88">
        <v>100</v>
      </c>
      <c r="D11" s="98">
        <v>100</v>
      </c>
      <c r="E11" s="97">
        <v>46</v>
      </c>
      <c r="F11" s="97">
        <v>46</v>
      </c>
      <c r="G11" s="105">
        <v>0.5</v>
      </c>
      <c r="H11" s="105">
        <v>0.5</v>
      </c>
      <c r="I11" s="105">
        <v>0.1</v>
      </c>
      <c r="J11" s="105">
        <v>0.1</v>
      </c>
      <c r="K11" s="105">
        <v>10.1</v>
      </c>
      <c r="L11" s="105">
        <v>10.1</v>
      </c>
      <c r="M11" s="98">
        <v>5.18</v>
      </c>
      <c r="N11" s="98">
        <v>5.18</v>
      </c>
      <c r="O11" s="134" t="s">
        <v>123</v>
      </c>
      <c r="P11" s="83"/>
      <c r="Q11" s="89"/>
      <c r="R11" s="106"/>
      <c r="S11" s="88"/>
      <c r="T11" s="105"/>
      <c r="U11" s="105"/>
      <c r="V11" s="105"/>
      <c r="W11" s="105"/>
      <c r="X11" s="105"/>
      <c r="Y11" s="105"/>
      <c r="Z11" s="105"/>
      <c r="AA11" s="106"/>
      <c r="AB11" s="106"/>
      <c r="AC11" s="119"/>
      <c r="AD11" s="83" t="s">
        <v>83</v>
      </c>
      <c r="AE11" s="88">
        <v>100</v>
      </c>
      <c r="AF11" s="98">
        <v>100</v>
      </c>
      <c r="AG11" s="97">
        <v>44</v>
      </c>
      <c r="AH11" s="97">
        <v>44</v>
      </c>
      <c r="AI11" s="105">
        <v>0.4</v>
      </c>
      <c r="AJ11" s="105">
        <v>0.4</v>
      </c>
      <c r="AK11" s="105">
        <v>0.4</v>
      </c>
      <c r="AL11" s="105">
        <v>0.4</v>
      </c>
      <c r="AM11" s="105">
        <v>9.8000000000000007</v>
      </c>
      <c r="AN11" s="105">
        <v>9.8000000000000007</v>
      </c>
      <c r="AO11" s="98">
        <v>8.98</v>
      </c>
      <c r="AP11" s="98">
        <v>8.98</v>
      </c>
      <c r="AQ11" s="134">
        <v>17</v>
      </c>
      <c r="AR11" s="83" t="s">
        <v>132</v>
      </c>
      <c r="AS11" s="88">
        <v>45</v>
      </c>
      <c r="AT11" s="98">
        <v>60</v>
      </c>
      <c r="AU11" s="97">
        <v>45.9</v>
      </c>
      <c r="AV11" s="97">
        <v>61.2</v>
      </c>
      <c r="AW11" s="105">
        <v>0.36</v>
      </c>
      <c r="AX11" s="105">
        <v>0.48</v>
      </c>
      <c r="AY11" s="105">
        <v>4.5449999999999999</v>
      </c>
      <c r="AZ11" s="105">
        <v>6.06</v>
      </c>
      <c r="BA11" s="105">
        <v>0.94499999999999995</v>
      </c>
      <c r="BB11" s="105">
        <v>1.26</v>
      </c>
      <c r="BC11" s="98">
        <v>3.95</v>
      </c>
      <c r="BD11" s="98">
        <v>5.34</v>
      </c>
      <c r="BE11" s="134"/>
      <c r="BF11" s="83"/>
      <c r="BG11" s="88"/>
      <c r="BH11" s="98"/>
      <c r="BI11" s="97"/>
      <c r="BJ11" s="97"/>
      <c r="BK11" s="105"/>
      <c r="BL11" s="105"/>
      <c r="BM11" s="105"/>
      <c r="BN11" s="105"/>
      <c r="BO11" s="105"/>
      <c r="BP11" s="105"/>
      <c r="BQ11" s="98"/>
      <c r="BR11" s="98"/>
      <c r="BS11" s="134"/>
      <c r="BT11" s="16"/>
    </row>
    <row r="12" spans="1:72" x14ac:dyDescent="0.3">
      <c r="A12" s="235"/>
      <c r="B12" s="236" t="s">
        <v>121</v>
      </c>
      <c r="C12" s="237"/>
      <c r="D12" s="238"/>
      <c r="E12" s="239"/>
      <c r="F12" s="239"/>
      <c r="G12" s="239"/>
      <c r="H12" s="239"/>
      <c r="I12" s="239"/>
      <c r="J12" s="239"/>
      <c r="K12" s="239"/>
      <c r="L12" s="239"/>
      <c r="M12" s="238"/>
      <c r="N12" s="238"/>
      <c r="O12" s="240"/>
      <c r="P12" s="236"/>
      <c r="Q12" s="237"/>
      <c r="R12" s="238"/>
      <c r="S12" s="237"/>
      <c r="T12" s="239"/>
      <c r="U12" s="239"/>
      <c r="V12" s="239"/>
      <c r="W12" s="239"/>
      <c r="X12" s="239"/>
      <c r="Y12" s="239"/>
      <c r="Z12" s="239"/>
      <c r="AA12" s="238"/>
      <c r="AB12" s="238"/>
      <c r="AC12" s="240"/>
      <c r="AD12" s="236"/>
      <c r="AE12" s="237"/>
      <c r="AF12" s="238"/>
      <c r="AG12" s="239"/>
      <c r="AH12" s="239"/>
      <c r="AI12" s="239"/>
      <c r="AJ12" s="239"/>
      <c r="AK12" s="239"/>
      <c r="AL12" s="239"/>
      <c r="AM12" s="239"/>
      <c r="AN12" s="239"/>
      <c r="AO12" s="238"/>
      <c r="AP12" s="238"/>
      <c r="AQ12" s="240"/>
      <c r="AR12" s="236"/>
      <c r="AS12" s="237"/>
      <c r="AT12" s="238"/>
      <c r="AU12" s="239"/>
      <c r="AV12" s="239"/>
      <c r="AW12" s="239"/>
      <c r="AX12" s="239"/>
      <c r="AY12" s="239"/>
      <c r="AZ12" s="239"/>
      <c r="BA12" s="239"/>
      <c r="BB12" s="239"/>
      <c r="BC12" s="238"/>
      <c r="BD12" s="238"/>
      <c r="BE12" s="240"/>
      <c r="BF12" s="236"/>
      <c r="BG12" s="237"/>
      <c r="BH12" s="238"/>
      <c r="BI12" s="239"/>
      <c r="BJ12" s="239"/>
      <c r="BK12" s="239"/>
      <c r="BL12" s="239"/>
      <c r="BM12" s="239"/>
      <c r="BN12" s="239"/>
      <c r="BO12" s="239"/>
      <c r="BP12" s="239"/>
      <c r="BQ12" s="238"/>
      <c r="BR12" s="238"/>
      <c r="BS12" s="240"/>
      <c r="BT12" s="16"/>
    </row>
    <row r="13" spans="1:72" s="71" customFormat="1" ht="13.8" thickBot="1" x14ac:dyDescent="0.35">
      <c r="A13" s="66"/>
      <c r="B13" s="121"/>
      <c r="C13" s="113">
        <f>SUM(C11)</f>
        <v>100</v>
      </c>
      <c r="D13" s="113">
        <f t="shared" ref="D13:N13" si="5">SUM(D11)</f>
        <v>100</v>
      </c>
      <c r="E13" s="102">
        <f>SUM(E11)</f>
        <v>46</v>
      </c>
      <c r="F13" s="102">
        <f>SUM(F11)</f>
        <v>46</v>
      </c>
      <c r="G13" s="113">
        <f>SUM(G11)</f>
        <v>0.5</v>
      </c>
      <c r="H13" s="102">
        <f>SUM(H11)</f>
        <v>0.5</v>
      </c>
      <c r="I13" s="102">
        <f>SUM(I11)</f>
        <v>0.1</v>
      </c>
      <c r="J13" s="113">
        <f t="shared" si="5"/>
        <v>0.1</v>
      </c>
      <c r="K13" s="113">
        <f t="shared" si="5"/>
        <v>10.1</v>
      </c>
      <c r="L13" s="113">
        <f t="shared" si="5"/>
        <v>10.1</v>
      </c>
      <c r="M13" s="102">
        <f t="shared" si="5"/>
        <v>5.18</v>
      </c>
      <c r="N13" s="102">
        <f t="shared" si="5"/>
        <v>5.18</v>
      </c>
      <c r="O13" s="122"/>
      <c r="P13" s="112" t="s">
        <v>14</v>
      </c>
      <c r="Q13" s="113">
        <f>SUM(Q11)+Q12</f>
        <v>0</v>
      </c>
      <c r="R13" s="113">
        <f t="shared" ref="R13:AB13" si="6">SUM(R11)+R12</f>
        <v>0</v>
      </c>
      <c r="S13" s="113">
        <f t="shared" si="6"/>
        <v>0</v>
      </c>
      <c r="T13" s="113">
        <f t="shared" si="6"/>
        <v>0</v>
      </c>
      <c r="U13" s="113">
        <f t="shared" si="6"/>
        <v>0</v>
      </c>
      <c r="V13" s="113">
        <f t="shared" si="6"/>
        <v>0</v>
      </c>
      <c r="W13" s="113">
        <f t="shared" si="6"/>
        <v>0</v>
      </c>
      <c r="X13" s="113">
        <f t="shared" si="6"/>
        <v>0</v>
      </c>
      <c r="Y13" s="113">
        <f t="shared" si="6"/>
        <v>0</v>
      </c>
      <c r="Z13" s="113">
        <f t="shared" si="6"/>
        <v>0</v>
      </c>
      <c r="AA13" s="113">
        <f t="shared" si="6"/>
        <v>0</v>
      </c>
      <c r="AB13" s="113">
        <f t="shared" si="6"/>
        <v>0</v>
      </c>
      <c r="AC13" s="122"/>
      <c r="AD13" s="121"/>
      <c r="AE13" s="113">
        <f t="shared" ref="AE13:AP13" si="7">AE11</f>
        <v>100</v>
      </c>
      <c r="AF13" s="113">
        <f t="shared" si="7"/>
        <v>100</v>
      </c>
      <c r="AG13" s="113">
        <f t="shared" si="7"/>
        <v>44</v>
      </c>
      <c r="AH13" s="113">
        <f t="shared" si="7"/>
        <v>44</v>
      </c>
      <c r="AI13" s="113">
        <f t="shared" si="7"/>
        <v>0.4</v>
      </c>
      <c r="AJ13" s="113">
        <f t="shared" si="7"/>
        <v>0.4</v>
      </c>
      <c r="AK13" s="113">
        <f t="shared" si="7"/>
        <v>0.4</v>
      </c>
      <c r="AL13" s="113">
        <f t="shared" si="7"/>
        <v>0.4</v>
      </c>
      <c r="AM13" s="113">
        <f t="shared" si="7"/>
        <v>9.8000000000000007</v>
      </c>
      <c r="AN13" s="113">
        <f t="shared" si="7"/>
        <v>9.8000000000000007</v>
      </c>
      <c r="AO13" s="113">
        <f t="shared" si="7"/>
        <v>8.98</v>
      </c>
      <c r="AP13" s="113">
        <f t="shared" si="7"/>
        <v>8.98</v>
      </c>
      <c r="AQ13" s="122"/>
      <c r="AR13" s="121"/>
      <c r="AS13" s="113">
        <f t="shared" ref="AS13:BR13" si="8">AS11</f>
        <v>45</v>
      </c>
      <c r="AT13" s="113">
        <f t="shared" si="8"/>
        <v>60</v>
      </c>
      <c r="AU13" s="113">
        <f t="shared" si="8"/>
        <v>45.9</v>
      </c>
      <c r="AV13" s="113">
        <f t="shared" si="8"/>
        <v>61.2</v>
      </c>
      <c r="AW13" s="113">
        <f t="shared" si="8"/>
        <v>0.36</v>
      </c>
      <c r="AX13" s="113">
        <f t="shared" si="8"/>
        <v>0.48</v>
      </c>
      <c r="AY13" s="113">
        <f t="shared" si="8"/>
        <v>4.5449999999999999</v>
      </c>
      <c r="AZ13" s="113">
        <f t="shared" si="8"/>
        <v>6.06</v>
      </c>
      <c r="BA13" s="113">
        <f t="shared" si="8"/>
        <v>0.94499999999999995</v>
      </c>
      <c r="BB13" s="113">
        <f t="shared" si="8"/>
        <v>1.26</v>
      </c>
      <c r="BC13" s="113">
        <f>BC11</f>
        <v>3.95</v>
      </c>
      <c r="BD13" s="113">
        <f>BD11</f>
        <v>5.34</v>
      </c>
      <c r="BE13" s="122"/>
      <c r="BF13" s="112"/>
      <c r="BG13" s="113">
        <f t="shared" si="8"/>
        <v>0</v>
      </c>
      <c r="BH13" s="113">
        <f t="shared" si="8"/>
        <v>0</v>
      </c>
      <c r="BI13" s="113">
        <f t="shared" si="8"/>
        <v>0</v>
      </c>
      <c r="BJ13" s="113">
        <f t="shared" si="8"/>
        <v>0</v>
      </c>
      <c r="BK13" s="113">
        <f t="shared" si="8"/>
        <v>0</v>
      </c>
      <c r="BL13" s="113">
        <f t="shared" si="8"/>
        <v>0</v>
      </c>
      <c r="BM13" s="113">
        <f t="shared" si="8"/>
        <v>0</v>
      </c>
      <c r="BN13" s="113">
        <f t="shared" si="8"/>
        <v>0</v>
      </c>
      <c r="BO13" s="113">
        <f t="shared" si="8"/>
        <v>0</v>
      </c>
      <c r="BP13" s="113">
        <f t="shared" si="8"/>
        <v>0</v>
      </c>
      <c r="BQ13" s="113">
        <f t="shared" si="8"/>
        <v>0</v>
      </c>
      <c r="BR13" s="113">
        <f t="shared" si="8"/>
        <v>0</v>
      </c>
      <c r="BS13" s="122"/>
      <c r="BT13" s="70"/>
    </row>
    <row r="14" spans="1:72" ht="13.8" thickBot="1" x14ac:dyDescent="0.35">
      <c r="A14" s="49" t="s">
        <v>4</v>
      </c>
      <c r="B14" s="201"/>
      <c r="C14" s="202"/>
      <c r="D14" s="202"/>
      <c r="E14" s="202"/>
      <c r="F14" s="203"/>
      <c r="G14" s="203"/>
      <c r="H14" s="203"/>
      <c r="I14" s="203"/>
      <c r="J14" s="203"/>
      <c r="K14" s="203"/>
      <c r="L14" s="203"/>
      <c r="M14" s="204"/>
      <c r="N14" s="204"/>
      <c r="O14" s="229"/>
      <c r="P14" s="217"/>
      <c r="Q14" s="207"/>
      <c r="R14" s="207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7"/>
      <c r="AD14" s="230"/>
      <c r="AE14" s="231"/>
      <c r="AF14" s="231"/>
      <c r="AG14" s="231"/>
      <c r="AH14" s="208"/>
      <c r="AI14" s="208"/>
      <c r="AJ14" s="208"/>
      <c r="AK14" s="208"/>
      <c r="AL14" s="208"/>
      <c r="AM14" s="208"/>
      <c r="AN14" s="208"/>
      <c r="AO14" s="208"/>
      <c r="AP14" s="208"/>
      <c r="AQ14" s="232"/>
      <c r="AR14" s="217"/>
      <c r="AS14" s="207"/>
      <c r="AT14" s="207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7"/>
      <c r="BF14" s="92" t="s">
        <v>50</v>
      </c>
      <c r="BG14" s="93">
        <v>170</v>
      </c>
      <c r="BH14" s="93">
        <v>200</v>
      </c>
      <c r="BI14" s="93">
        <v>75.48</v>
      </c>
      <c r="BJ14" s="93">
        <v>97.68</v>
      </c>
      <c r="BK14" s="93">
        <v>1.73</v>
      </c>
      <c r="BL14" s="93">
        <v>2.2440000000000002</v>
      </c>
      <c r="BM14" s="93">
        <v>3.79</v>
      </c>
      <c r="BN14" s="93">
        <v>4.9059999999999997</v>
      </c>
      <c r="BO14" s="93">
        <v>9.4499999999999993</v>
      </c>
      <c r="BP14" s="93">
        <v>12.23</v>
      </c>
      <c r="BQ14" s="93">
        <v>11.46</v>
      </c>
      <c r="BR14" s="93">
        <v>12.05</v>
      </c>
      <c r="BS14" s="94" t="s">
        <v>54</v>
      </c>
      <c r="BT14" s="16"/>
    </row>
    <row r="15" spans="1:72" x14ac:dyDescent="0.3">
      <c r="A15" s="50"/>
      <c r="B15" s="220" t="s">
        <v>122</v>
      </c>
      <c r="C15" s="221">
        <v>30</v>
      </c>
      <c r="D15" s="221">
        <v>30</v>
      </c>
      <c r="E15" s="202">
        <v>4.2</v>
      </c>
      <c r="F15" s="221">
        <v>4.2</v>
      </c>
      <c r="G15" s="214">
        <v>0.24</v>
      </c>
      <c r="H15" s="214">
        <v>0.24</v>
      </c>
      <c r="I15" s="214">
        <v>0.03</v>
      </c>
      <c r="J15" s="214">
        <v>0.03</v>
      </c>
      <c r="K15" s="214">
        <v>0.75</v>
      </c>
      <c r="L15" s="214">
        <v>0.75</v>
      </c>
      <c r="M15" s="259">
        <v>3.3</v>
      </c>
      <c r="N15" s="259">
        <v>3.3</v>
      </c>
      <c r="O15" s="216" t="s">
        <v>110</v>
      </c>
      <c r="P15" s="108" t="s">
        <v>75</v>
      </c>
      <c r="Q15" s="88">
        <v>170</v>
      </c>
      <c r="R15" s="88">
        <v>200</v>
      </c>
      <c r="S15" s="88">
        <v>82.45</v>
      </c>
      <c r="T15" s="88">
        <v>97</v>
      </c>
      <c r="U15" s="85">
        <v>1.39</v>
      </c>
      <c r="V15" s="85">
        <v>1.64</v>
      </c>
      <c r="W15" s="85">
        <v>3.57</v>
      </c>
      <c r="X15" s="85">
        <v>4.2</v>
      </c>
      <c r="Y15" s="85">
        <v>11.05</v>
      </c>
      <c r="Z15" s="85">
        <v>13</v>
      </c>
      <c r="AA15" s="98">
        <v>10.28</v>
      </c>
      <c r="AB15" s="98">
        <v>14.06</v>
      </c>
      <c r="AC15" s="96" t="s">
        <v>76</v>
      </c>
      <c r="AD15" s="251" t="s">
        <v>109</v>
      </c>
      <c r="AE15" s="202">
        <v>170</v>
      </c>
      <c r="AF15" s="202">
        <v>200</v>
      </c>
      <c r="AG15" s="202">
        <v>82.45</v>
      </c>
      <c r="AH15" s="202">
        <v>65.959999999999994</v>
      </c>
      <c r="AI15" s="208">
        <v>77.599999999999994</v>
      </c>
      <c r="AJ15" s="208">
        <v>1.74</v>
      </c>
      <c r="AK15" s="208">
        <v>3.0259999999999998</v>
      </c>
      <c r="AL15" s="208">
        <v>3.56</v>
      </c>
      <c r="AM15" s="208">
        <v>8.1769999999999996</v>
      </c>
      <c r="AN15" s="208">
        <v>9.6199999999999992</v>
      </c>
      <c r="AO15" s="204">
        <v>12.36</v>
      </c>
      <c r="AP15" s="204">
        <v>16.329999999999998</v>
      </c>
      <c r="AQ15" s="234" t="s">
        <v>76</v>
      </c>
      <c r="AR15" s="233" t="s">
        <v>100</v>
      </c>
      <c r="AS15" s="202">
        <v>170</v>
      </c>
      <c r="AT15" s="202">
        <v>200</v>
      </c>
      <c r="AU15" s="202">
        <v>56.44</v>
      </c>
      <c r="AV15" s="202">
        <v>66.400000000000006</v>
      </c>
      <c r="AW15" s="208">
        <v>1.19</v>
      </c>
      <c r="AX15" s="208">
        <v>1.4</v>
      </c>
      <c r="AY15" s="208">
        <v>3.383</v>
      </c>
      <c r="AZ15" s="208">
        <v>3.98</v>
      </c>
      <c r="BA15" s="208">
        <v>5.2869999999999999</v>
      </c>
      <c r="BB15" s="208">
        <v>6.22</v>
      </c>
      <c r="BC15" s="204">
        <v>10.199999999999999</v>
      </c>
      <c r="BD15" s="204">
        <v>12.75</v>
      </c>
      <c r="BE15" s="234" t="s">
        <v>101</v>
      </c>
      <c r="BF15" s="90" t="s">
        <v>77</v>
      </c>
      <c r="BG15" s="81">
        <v>130</v>
      </c>
      <c r="BH15" s="81">
        <v>180</v>
      </c>
      <c r="BI15" s="81">
        <v>226.5</v>
      </c>
      <c r="BJ15" s="81">
        <v>395.5</v>
      </c>
      <c r="BK15" s="93">
        <v>13.76</v>
      </c>
      <c r="BL15" s="93">
        <v>19.57</v>
      </c>
      <c r="BM15" s="93">
        <v>10.42</v>
      </c>
      <c r="BN15" s="93">
        <v>14.82</v>
      </c>
      <c r="BO15" s="93">
        <v>30.28</v>
      </c>
      <c r="BP15" s="93">
        <v>45.46</v>
      </c>
      <c r="BQ15" s="81">
        <v>27.34</v>
      </c>
      <c r="BR15" s="81">
        <v>30.23</v>
      </c>
      <c r="BS15" s="95">
        <v>411</v>
      </c>
      <c r="BT15" s="16"/>
    </row>
    <row r="16" spans="1:72" ht="27" thickBot="1" x14ac:dyDescent="0.35">
      <c r="A16" s="50"/>
      <c r="B16" s="206" t="s">
        <v>94</v>
      </c>
      <c r="C16" s="207">
        <v>170</v>
      </c>
      <c r="D16" s="207">
        <v>200</v>
      </c>
      <c r="E16" s="207">
        <v>73.44</v>
      </c>
      <c r="F16" s="208">
        <v>86.4</v>
      </c>
      <c r="G16" s="207">
        <v>1.5640000000000001</v>
      </c>
      <c r="H16" s="207">
        <v>1.84</v>
      </c>
      <c r="I16" s="207">
        <v>2.89</v>
      </c>
      <c r="J16" s="207">
        <v>3.4</v>
      </c>
      <c r="K16" s="207">
        <v>10.285</v>
      </c>
      <c r="L16" s="207">
        <v>12.1</v>
      </c>
      <c r="M16" s="209">
        <v>12.59</v>
      </c>
      <c r="N16" s="209">
        <v>14.85</v>
      </c>
      <c r="O16" s="210" t="s">
        <v>89</v>
      </c>
      <c r="P16" s="84" t="s">
        <v>78</v>
      </c>
      <c r="Q16" s="93">
        <v>60</v>
      </c>
      <c r="R16" s="93">
        <v>70</v>
      </c>
      <c r="S16" s="93">
        <v>171.6</v>
      </c>
      <c r="T16" s="93">
        <v>228.8</v>
      </c>
      <c r="U16" s="93">
        <v>10.68</v>
      </c>
      <c r="V16" s="93">
        <v>14.24</v>
      </c>
      <c r="W16" s="93">
        <v>10.5</v>
      </c>
      <c r="X16" s="93">
        <v>14</v>
      </c>
      <c r="Y16" s="93">
        <v>8.58</v>
      </c>
      <c r="Z16" s="93">
        <v>11.44</v>
      </c>
      <c r="AA16" s="86">
        <v>23</v>
      </c>
      <c r="AB16" s="86">
        <v>29</v>
      </c>
      <c r="AC16" s="94" t="s">
        <v>66</v>
      </c>
      <c r="AD16" s="114" t="s">
        <v>47</v>
      </c>
      <c r="AE16" s="81">
        <v>6</v>
      </c>
      <c r="AF16" s="81">
        <v>9</v>
      </c>
      <c r="AG16" s="81">
        <v>9.7200000000000006</v>
      </c>
      <c r="AH16" s="81">
        <v>14.58</v>
      </c>
      <c r="AI16" s="93">
        <v>0.16</v>
      </c>
      <c r="AJ16" s="93">
        <v>0.23</v>
      </c>
      <c r="AK16" s="93">
        <v>0.9</v>
      </c>
      <c r="AL16" s="93">
        <v>1.35</v>
      </c>
      <c r="AM16" s="93">
        <v>0.22</v>
      </c>
      <c r="AN16" s="93">
        <v>0.32</v>
      </c>
      <c r="AO16" s="86">
        <v>1.9</v>
      </c>
      <c r="AP16" s="86">
        <v>2.0699999999999998</v>
      </c>
      <c r="AQ16" s="94" t="s">
        <v>55</v>
      </c>
      <c r="AR16" s="90" t="s">
        <v>47</v>
      </c>
      <c r="AS16" s="81">
        <v>6</v>
      </c>
      <c r="AT16" s="81">
        <v>9</v>
      </c>
      <c r="AU16" s="81">
        <v>9.7200000000000006</v>
      </c>
      <c r="AV16" s="81">
        <v>14.58</v>
      </c>
      <c r="AW16" s="93">
        <v>0.16</v>
      </c>
      <c r="AX16" s="93">
        <v>0.23</v>
      </c>
      <c r="AY16" s="93">
        <v>0.9</v>
      </c>
      <c r="AZ16" s="93">
        <v>1.35</v>
      </c>
      <c r="BA16" s="93">
        <v>0.22</v>
      </c>
      <c r="BB16" s="93">
        <v>0.32</v>
      </c>
      <c r="BC16" s="86">
        <v>1.54</v>
      </c>
      <c r="BD16" s="86">
        <v>2.0699999999999998</v>
      </c>
      <c r="BE16" s="94" t="s">
        <v>55</v>
      </c>
      <c r="BF16" s="84" t="s">
        <v>42</v>
      </c>
      <c r="BG16" s="81">
        <v>150</v>
      </c>
      <c r="BH16" s="81">
        <v>180</v>
      </c>
      <c r="BI16" s="93">
        <v>101.7</v>
      </c>
      <c r="BJ16" s="93">
        <v>113</v>
      </c>
      <c r="BK16" s="93">
        <v>0.4</v>
      </c>
      <c r="BL16" s="93">
        <v>0.44</v>
      </c>
      <c r="BM16" s="93">
        <v>1.7999999999999999E-2</v>
      </c>
      <c r="BN16" s="93">
        <v>0.02</v>
      </c>
      <c r="BO16" s="93">
        <v>24.98</v>
      </c>
      <c r="BP16" s="93">
        <v>27.76</v>
      </c>
      <c r="BQ16" s="86">
        <v>0.82</v>
      </c>
      <c r="BR16" s="86">
        <v>1.07</v>
      </c>
      <c r="BS16" s="95">
        <v>126</v>
      </c>
      <c r="BT16" s="16"/>
    </row>
    <row r="17" spans="1:76" x14ac:dyDescent="0.3">
      <c r="A17" s="50"/>
      <c r="B17" s="90" t="s">
        <v>47</v>
      </c>
      <c r="C17" s="81">
        <v>6</v>
      </c>
      <c r="D17" s="81">
        <v>9</v>
      </c>
      <c r="E17" s="81">
        <v>9.7200000000000006</v>
      </c>
      <c r="F17" s="81">
        <v>14.58</v>
      </c>
      <c r="G17" s="93">
        <v>0.16</v>
      </c>
      <c r="H17" s="93">
        <v>0.23</v>
      </c>
      <c r="I17" s="93">
        <v>0.9</v>
      </c>
      <c r="J17" s="93">
        <v>1.35</v>
      </c>
      <c r="K17" s="93">
        <v>0.22</v>
      </c>
      <c r="L17" s="93">
        <v>0.32</v>
      </c>
      <c r="M17" s="86">
        <v>1.9</v>
      </c>
      <c r="N17" s="86">
        <v>2.0699999999999998</v>
      </c>
      <c r="O17" s="94" t="s">
        <v>55</v>
      </c>
      <c r="P17" s="220" t="s">
        <v>40</v>
      </c>
      <c r="Q17" s="221">
        <v>90</v>
      </c>
      <c r="R17" s="221">
        <v>120</v>
      </c>
      <c r="S17" s="202">
        <v>101.07</v>
      </c>
      <c r="T17" s="221">
        <v>134.76</v>
      </c>
      <c r="U17" s="214">
        <v>3.31</v>
      </c>
      <c r="V17" s="214">
        <v>4.42</v>
      </c>
      <c r="W17" s="214">
        <v>2.71</v>
      </c>
      <c r="X17" s="214">
        <v>3.61</v>
      </c>
      <c r="Y17" s="214">
        <v>15.87</v>
      </c>
      <c r="Z17" s="214">
        <v>21.16</v>
      </c>
      <c r="AA17" s="259">
        <v>2.71</v>
      </c>
      <c r="AB17" s="259">
        <v>3.57</v>
      </c>
      <c r="AC17" s="216">
        <v>147</v>
      </c>
      <c r="AD17" s="92" t="s">
        <v>60</v>
      </c>
      <c r="AE17" s="93">
        <v>80</v>
      </c>
      <c r="AF17" s="93">
        <v>100</v>
      </c>
      <c r="AG17" s="93">
        <v>176.8</v>
      </c>
      <c r="AH17" s="93">
        <v>221</v>
      </c>
      <c r="AI17" s="85">
        <v>7.6</v>
      </c>
      <c r="AJ17" s="85">
        <v>9.5</v>
      </c>
      <c r="AK17" s="85">
        <v>12.24</v>
      </c>
      <c r="AL17" s="85">
        <v>15.3</v>
      </c>
      <c r="AM17" s="85">
        <v>9.1199999999999992</v>
      </c>
      <c r="AN17" s="85">
        <v>11.4</v>
      </c>
      <c r="AO17" s="86">
        <v>24.16</v>
      </c>
      <c r="AP17" s="86">
        <v>28.06</v>
      </c>
      <c r="AQ17" s="95" t="s">
        <v>67</v>
      </c>
      <c r="AR17" s="213" t="s">
        <v>45</v>
      </c>
      <c r="AS17" s="207">
        <v>120</v>
      </c>
      <c r="AT17" s="207">
        <v>150</v>
      </c>
      <c r="AU17" s="207">
        <v>119.6</v>
      </c>
      <c r="AV17" s="207">
        <v>138</v>
      </c>
      <c r="AW17" s="208">
        <v>2.73</v>
      </c>
      <c r="AX17" s="208">
        <v>3.15</v>
      </c>
      <c r="AY17" s="208">
        <v>5.72</v>
      </c>
      <c r="AZ17" s="208">
        <v>6.6</v>
      </c>
      <c r="BA17" s="208">
        <v>14.17</v>
      </c>
      <c r="BB17" s="208">
        <v>16.350000000000001</v>
      </c>
      <c r="BC17" s="86">
        <v>8.7799999999999994</v>
      </c>
      <c r="BD17" s="86">
        <v>11.57</v>
      </c>
      <c r="BE17" s="212" t="s">
        <v>68</v>
      </c>
      <c r="BF17" s="90" t="s">
        <v>41</v>
      </c>
      <c r="BG17" s="81">
        <v>40</v>
      </c>
      <c r="BH17" s="81">
        <v>50</v>
      </c>
      <c r="BI17" s="93">
        <v>75.599999999999994</v>
      </c>
      <c r="BJ17" s="93">
        <v>94.5</v>
      </c>
      <c r="BK17" s="93">
        <v>2.4</v>
      </c>
      <c r="BL17" s="93">
        <v>3</v>
      </c>
      <c r="BM17" s="93">
        <v>0.4</v>
      </c>
      <c r="BN17" s="93">
        <v>0.5</v>
      </c>
      <c r="BO17" s="93">
        <v>17.73</v>
      </c>
      <c r="BP17" s="93">
        <v>22.17</v>
      </c>
      <c r="BQ17" s="86">
        <v>2.59</v>
      </c>
      <c r="BR17" s="86">
        <v>3.25</v>
      </c>
      <c r="BS17" s="95">
        <v>148</v>
      </c>
      <c r="BT17" s="16"/>
    </row>
    <row r="18" spans="1:76" x14ac:dyDescent="0.3">
      <c r="A18" s="50"/>
      <c r="B18" s="213" t="s">
        <v>118</v>
      </c>
      <c r="C18" s="207">
        <v>130</v>
      </c>
      <c r="D18" s="207">
        <v>180</v>
      </c>
      <c r="E18" s="207">
        <v>223.95</v>
      </c>
      <c r="F18" s="207">
        <v>310.08999999999997</v>
      </c>
      <c r="G18" s="207">
        <v>15.36</v>
      </c>
      <c r="H18" s="207">
        <v>21.271999999999998</v>
      </c>
      <c r="I18" s="207">
        <v>13.7</v>
      </c>
      <c r="J18" s="207">
        <v>18.981999999999999</v>
      </c>
      <c r="K18" s="207">
        <v>9.8089999999999993</v>
      </c>
      <c r="L18" s="207">
        <v>31.581800000000001</v>
      </c>
      <c r="M18" s="207">
        <v>32.869999999999997</v>
      </c>
      <c r="N18" s="207">
        <v>36</v>
      </c>
      <c r="O18" s="212" t="s">
        <v>119</v>
      </c>
      <c r="P18" s="84" t="s">
        <v>63</v>
      </c>
      <c r="Q18" s="81">
        <v>25</v>
      </c>
      <c r="R18" s="81">
        <v>25</v>
      </c>
      <c r="S18" s="81">
        <v>17.8</v>
      </c>
      <c r="T18" s="81">
        <v>17.8</v>
      </c>
      <c r="U18" s="81">
        <v>0.307</v>
      </c>
      <c r="V18" s="81">
        <v>0.307</v>
      </c>
      <c r="W18" s="81">
        <v>0.75</v>
      </c>
      <c r="X18" s="81">
        <v>0.75</v>
      </c>
      <c r="Y18" s="81">
        <v>2.44</v>
      </c>
      <c r="Z18" s="81">
        <v>2.44</v>
      </c>
      <c r="AA18" s="86">
        <v>2.68</v>
      </c>
      <c r="AB18" s="86">
        <v>2.68</v>
      </c>
      <c r="AC18" s="95">
        <v>119</v>
      </c>
      <c r="AD18" s="84" t="s">
        <v>63</v>
      </c>
      <c r="AE18" s="81">
        <v>25</v>
      </c>
      <c r="AF18" s="81">
        <v>25</v>
      </c>
      <c r="AG18" s="81">
        <v>17.8</v>
      </c>
      <c r="AH18" s="81">
        <v>17.8</v>
      </c>
      <c r="AI18" s="81">
        <v>0.307</v>
      </c>
      <c r="AJ18" s="81">
        <v>0.307</v>
      </c>
      <c r="AK18" s="81">
        <v>0.75</v>
      </c>
      <c r="AL18" s="81">
        <v>0.75</v>
      </c>
      <c r="AM18" s="81">
        <v>2.44</v>
      </c>
      <c r="AN18" s="81">
        <v>2.44</v>
      </c>
      <c r="AO18" s="86">
        <v>2.68</v>
      </c>
      <c r="AP18" s="86">
        <v>2.68</v>
      </c>
      <c r="AQ18" s="95">
        <v>119</v>
      </c>
      <c r="AR18" s="213" t="s">
        <v>115</v>
      </c>
      <c r="AS18" s="207">
        <v>70</v>
      </c>
      <c r="AT18" s="207">
        <v>80</v>
      </c>
      <c r="AU18" s="207">
        <v>160.22999999999999</v>
      </c>
      <c r="AV18" s="207">
        <v>183.12</v>
      </c>
      <c r="AW18" s="207">
        <v>11.54</v>
      </c>
      <c r="AX18" s="207">
        <v>13.19</v>
      </c>
      <c r="AY18" s="207">
        <v>11.69</v>
      </c>
      <c r="AZ18" s="207">
        <v>13.36</v>
      </c>
      <c r="BA18" s="207">
        <v>2.282</v>
      </c>
      <c r="BB18" s="207">
        <v>2.6080000000000001</v>
      </c>
      <c r="BC18" s="260">
        <v>31.38</v>
      </c>
      <c r="BD18" s="260">
        <v>35.369999999999997</v>
      </c>
      <c r="BE18" s="261">
        <v>259</v>
      </c>
      <c r="BF18" s="90"/>
      <c r="BG18" s="81"/>
      <c r="BH18" s="81"/>
      <c r="BI18" s="93"/>
      <c r="BJ18" s="93"/>
      <c r="BK18" s="93"/>
      <c r="BL18" s="93"/>
      <c r="BM18" s="93"/>
      <c r="BN18" s="93"/>
      <c r="BO18" s="93"/>
      <c r="BP18" s="93"/>
      <c r="BQ18" s="86"/>
      <c r="BR18" s="86"/>
      <c r="BS18" s="95"/>
      <c r="BT18" s="16"/>
    </row>
    <row r="19" spans="1:76" x14ac:dyDescent="0.3">
      <c r="A19" s="50"/>
      <c r="B19" s="92" t="s">
        <v>41</v>
      </c>
      <c r="C19" s="93">
        <v>40</v>
      </c>
      <c r="D19" s="93">
        <v>50</v>
      </c>
      <c r="E19" s="93">
        <v>75.599999999999994</v>
      </c>
      <c r="F19" s="93">
        <v>94.5</v>
      </c>
      <c r="G19" s="93">
        <v>2.4</v>
      </c>
      <c r="H19" s="93">
        <v>3</v>
      </c>
      <c r="I19" s="93">
        <v>0.4</v>
      </c>
      <c r="J19" s="93">
        <v>0.5</v>
      </c>
      <c r="K19" s="93">
        <v>17.73</v>
      </c>
      <c r="L19" s="93">
        <v>22.17</v>
      </c>
      <c r="M19" s="86">
        <v>2.59</v>
      </c>
      <c r="N19" s="86">
        <v>3.25</v>
      </c>
      <c r="O19" s="94">
        <v>148</v>
      </c>
      <c r="P19" s="213" t="s">
        <v>42</v>
      </c>
      <c r="Q19" s="207">
        <v>180</v>
      </c>
      <c r="R19" s="207">
        <v>200</v>
      </c>
      <c r="S19" s="207">
        <v>101.7</v>
      </c>
      <c r="T19" s="207">
        <v>113</v>
      </c>
      <c r="U19" s="207">
        <v>0.4</v>
      </c>
      <c r="V19" s="207">
        <v>0.44</v>
      </c>
      <c r="W19" s="207">
        <v>1.7999999999999999E-2</v>
      </c>
      <c r="X19" s="207">
        <v>0.02</v>
      </c>
      <c r="Y19" s="207">
        <v>24.98</v>
      </c>
      <c r="Z19" s="207">
        <v>27.76</v>
      </c>
      <c r="AA19" s="209">
        <v>0.82</v>
      </c>
      <c r="AB19" s="209">
        <v>1.07</v>
      </c>
      <c r="AC19" s="212">
        <v>126</v>
      </c>
      <c r="AD19" s="213" t="s">
        <v>93</v>
      </c>
      <c r="AE19" s="207">
        <v>180</v>
      </c>
      <c r="AF19" s="207">
        <v>200</v>
      </c>
      <c r="AG19" s="207">
        <v>101.7</v>
      </c>
      <c r="AH19" s="207">
        <v>113</v>
      </c>
      <c r="AI19" s="207">
        <v>0.4</v>
      </c>
      <c r="AJ19" s="207">
        <v>0.44</v>
      </c>
      <c r="AK19" s="207">
        <v>1.7999999999999999E-2</v>
      </c>
      <c r="AL19" s="207">
        <v>0.02</v>
      </c>
      <c r="AM19" s="207">
        <v>24.98</v>
      </c>
      <c r="AN19" s="207">
        <v>27.76</v>
      </c>
      <c r="AO19" s="209">
        <v>2.3199999999999998</v>
      </c>
      <c r="AP19" s="209">
        <v>2.7</v>
      </c>
      <c r="AQ19" s="212">
        <v>126</v>
      </c>
      <c r="AR19" s="213" t="s">
        <v>93</v>
      </c>
      <c r="AS19" s="207">
        <v>180</v>
      </c>
      <c r="AT19" s="207">
        <v>200</v>
      </c>
      <c r="AU19" s="207">
        <v>101.7</v>
      </c>
      <c r="AV19" s="207">
        <v>113</v>
      </c>
      <c r="AW19" s="207">
        <v>0.4</v>
      </c>
      <c r="AX19" s="207">
        <v>0.44</v>
      </c>
      <c r="AY19" s="207">
        <v>1.7999999999999999E-2</v>
      </c>
      <c r="AZ19" s="207">
        <v>0.02</v>
      </c>
      <c r="BA19" s="207">
        <v>24.98</v>
      </c>
      <c r="BB19" s="207">
        <v>27.76</v>
      </c>
      <c r="BC19" s="209">
        <v>2.3199999999999998</v>
      </c>
      <c r="BD19" s="209">
        <v>2.7</v>
      </c>
      <c r="BE19" s="212">
        <v>126</v>
      </c>
      <c r="BF19" s="90"/>
      <c r="BG19" s="81"/>
      <c r="BH19" s="81"/>
      <c r="BI19" s="93"/>
      <c r="BJ19" s="93"/>
      <c r="BK19" s="93"/>
      <c r="BL19" s="93"/>
      <c r="BM19" s="93"/>
      <c r="BN19" s="93"/>
      <c r="BO19" s="93"/>
      <c r="BP19" s="93"/>
      <c r="BQ19" s="86"/>
      <c r="BR19" s="86"/>
      <c r="BS19" s="95"/>
      <c r="BT19" s="16"/>
    </row>
    <row r="20" spans="1:76" x14ac:dyDescent="0.3">
      <c r="A20" s="50"/>
      <c r="B20" s="92" t="s">
        <v>42</v>
      </c>
      <c r="C20" s="93">
        <v>180</v>
      </c>
      <c r="D20" s="93">
        <v>200</v>
      </c>
      <c r="E20" s="93">
        <v>101.7</v>
      </c>
      <c r="F20" s="93">
        <v>113</v>
      </c>
      <c r="G20" s="93">
        <v>0.4</v>
      </c>
      <c r="H20" s="93">
        <v>0.44</v>
      </c>
      <c r="I20" s="93">
        <v>1.7999999999999999E-2</v>
      </c>
      <c r="J20" s="93">
        <v>0.02</v>
      </c>
      <c r="K20" s="93">
        <v>24.98</v>
      </c>
      <c r="L20" s="93">
        <v>27.76</v>
      </c>
      <c r="M20" s="86">
        <v>1.82</v>
      </c>
      <c r="N20" s="86">
        <v>2.97</v>
      </c>
      <c r="O20" s="95">
        <v>126</v>
      </c>
      <c r="P20" s="213" t="s">
        <v>41</v>
      </c>
      <c r="Q20" s="207">
        <v>40</v>
      </c>
      <c r="R20" s="207">
        <v>50</v>
      </c>
      <c r="S20" s="207">
        <v>75.599999999999994</v>
      </c>
      <c r="T20" s="207">
        <v>94.5</v>
      </c>
      <c r="U20" s="207">
        <v>2.4</v>
      </c>
      <c r="V20" s="207">
        <v>3</v>
      </c>
      <c r="W20" s="207">
        <v>0.4</v>
      </c>
      <c r="X20" s="207">
        <v>0.5</v>
      </c>
      <c r="Y20" s="207">
        <v>17.73</v>
      </c>
      <c r="Z20" s="207">
        <v>22.17</v>
      </c>
      <c r="AA20" s="209">
        <v>2.59</v>
      </c>
      <c r="AB20" s="209">
        <v>3.25</v>
      </c>
      <c r="AC20" s="212">
        <v>148</v>
      </c>
      <c r="AD20" s="90" t="s">
        <v>41</v>
      </c>
      <c r="AE20" s="81">
        <v>40</v>
      </c>
      <c r="AF20" s="81">
        <v>50</v>
      </c>
      <c r="AG20" s="93">
        <v>75.599999999999994</v>
      </c>
      <c r="AH20" s="93">
        <v>94.5</v>
      </c>
      <c r="AI20" s="93">
        <v>2.4</v>
      </c>
      <c r="AJ20" s="93">
        <v>3</v>
      </c>
      <c r="AK20" s="93">
        <v>0.4</v>
      </c>
      <c r="AL20" s="93">
        <v>0.5</v>
      </c>
      <c r="AM20" s="93">
        <v>17.73</v>
      </c>
      <c r="AN20" s="93">
        <v>22.17</v>
      </c>
      <c r="AO20" s="86">
        <v>1.67</v>
      </c>
      <c r="AP20" s="86">
        <v>2.09</v>
      </c>
      <c r="AQ20" s="95">
        <v>148</v>
      </c>
      <c r="AR20" s="211" t="s">
        <v>41</v>
      </c>
      <c r="AS20" s="207">
        <v>40</v>
      </c>
      <c r="AT20" s="207">
        <v>50</v>
      </c>
      <c r="AU20" s="207">
        <v>75.599999999999994</v>
      </c>
      <c r="AV20" s="207">
        <v>94.5</v>
      </c>
      <c r="AW20" s="207">
        <v>2.4</v>
      </c>
      <c r="AX20" s="207">
        <v>3</v>
      </c>
      <c r="AY20" s="207">
        <v>0.4</v>
      </c>
      <c r="AZ20" s="207">
        <v>0.5</v>
      </c>
      <c r="BA20" s="207">
        <v>17.73</v>
      </c>
      <c r="BB20" s="207">
        <v>22.17</v>
      </c>
      <c r="BC20" s="209">
        <v>2.59</v>
      </c>
      <c r="BD20" s="209">
        <v>3.25</v>
      </c>
      <c r="BE20" s="212">
        <v>148</v>
      </c>
      <c r="BF20" s="135"/>
      <c r="BG20" s="101"/>
      <c r="BH20" s="101"/>
      <c r="BI20" s="101"/>
      <c r="BJ20" s="101"/>
      <c r="BK20" s="100"/>
      <c r="BL20" s="100"/>
      <c r="BM20" s="100"/>
      <c r="BN20" s="100"/>
      <c r="BO20" s="100"/>
      <c r="BP20" s="100"/>
      <c r="BQ20" s="101"/>
      <c r="BR20" s="101"/>
      <c r="BS20" s="101"/>
      <c r="BT20" s="16"/>
    </row>
    <row r="21" spans="1:76" ht="26.4" x14ac:dyDescent="0.3">
      <c r="A21" s="50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86"/>
      <c r="N21" s="86"/>
      <c r="O21" s="95">
        <v>126</v>
      </c>
      <c r="P21" s="211"/>
      <c r="Q21" s="208"/>
      <c r="R21" s="208"/>
      <c r="S21" s="208"/>
      <c r="T21" s="208"/>
      <c r="U21" s="207"/>
      <c r="V21" s="207"/>
      <c r="W21" s="207"/>
      <c r="X21" s="207"/>
      <c r="Y21" s="207"/>
      <c r="Z21" s="207"/>
      <c r="AA21" s="208"/>
      <c r="AB21" s="208"/>
      <c r="AC21" s="207"/>
      <c r="AD21" s="213" t="s">
        <v>136</v>
      </c>
      <c r="AE21" s="207">
        <v>45</v>
      </c>
      <c r="AF21" s="207">
        <v>60</v>
      </c>
      <c r="AG21" s="81">
        <v>38.5</v>
      </c>
      <c r="AH21" s="207">
        <v>51.33</v>
      </c>
      <c r="AI21" s="207">
        <v>0.6</v>
      </c>
      <c r="AJ21" s="207">
        <v>0.8</v>
      </c>
      <c r="AK21" s="207">
        <v>3.19</v>
      </c>
      <c r="AL21" s="207">
        <v>4.24</v>
      </c>
      <c r="AM21" s="207">
        <v>1.81</v>
      </c>
      <c r="AN21" s="207">
        <v>2.42</v>
      </c>
      <c r="AO21" s="207">
        <v>3.54</v>
      </c>
      <c r="AP21" s="81">
        <v>4.13</v>
      </c>
      <c r="AQ21" s="81">
        <v>11</v>
      </c>
      <c r="AR21" s="99"/>
      <c r="AS21" s="101"/>
      <c r="AT21" s="101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1"/>
      <c r="BF21" s="84"/>
      <c r="BG21" s="81"/>
      <c r="BH21" s="107"/>
      <c r="BI21" s="81"/>
      <c r="BJ21" s="81"/>
      <c r="BK21" s="101"/>
      <c r="BL21" s="101"/>
      <c r="BM21" s="101"/>
      <c r="BN21" s="101"/>
      <c r="BO21" s="101"/>
      <c r="BP21" s="101"/>
      <c r="BQ21" s="86"/>
      <c r="BR21" s="86"/>
      <c r="BS21" s="95"/>
      <c r="BT21" s="16"/>
    </row>
    <row r="22" spans="1:76" s="71" customFormat="1" ht="13.8" thickBot="1" x14ac:dyDescent="0.35">
      <c r="A22" s="72"/>
      <c r="B22" s="109"/>
      <c r="C22" s="110">
        <f t="shared" ref="C22:N22" si="9">SUM(C14:C21)</f>
        <v>556</v>
      </c>
      <c r="D22" s="110">
        <f t="shared" si="9"/>
        <v>669</v>
      </c>
      <c r="E22" s="110">
        <f t="shared" si="9"/>
        <v>488.60999999999996</v>
      </c>
      <c r="F22" s="110">
        <f t="shared" si="9"/>
        <v>622.77</v>
      </c>
      <c r="G22" s="110">
        <f t="shared" si="9"/>
        <v>20.123999999999995</v>
      </c>
      <c r="H22" s="110">
        <f t="shared" si="9"/>
        <v>27.021999999999998</v>
      </c>
      <c r="I22" s="110">
        <f t="shared" si="9"/>
        <v>17.937999999999999</v>
      </c>
      <c r="J22" s="110">
        <f t="shared" si="9"/>
        <v>24.282</v>
      </c>
      <c r="K22" s="110">
        <f t="shared" si="9"/>
        <v>63.774000000000001</v>
      </c>
      <c r="L22" s="110">
        <f t="shared" si="9"/>
        <v>94.68180000000001</v>
      </c>
      <c r="M22" s="110">
        <f t="shared" si="9"/>
        <v>55.07</v>
      </c>
      <c r="N22" s="110">
        <f t="shared" si="9"/>
        <v>62.44</v>
      </c>
      <c r="O22" s="103"/>
      <c r="P22" s="218"/>
      <c r="Q22" s="102">
        <f t="shared" ref="Q22:Z22" si="10">SUM(Q15:Q21)</f>
        <v>565</v>
      </c>
      <c r="R22" s="102">
        <f t="shared" si="10"/>
        <v>665</v>
      </c>
      <c r="S22" s="102">
        <f t="shared" si="10"/>
        <v>550.22</v>
      </c>
      <c r="T22" s="102">
        <f t="shared" si="10"/>
        <v>685.86</v>
      </c>
      <c r="U22" s="102">
        <f t="shared" si="10"/>
        <v>18.486999999999998</v>
      </c>
      <c r="V22" s="102">
        <f t="shared" si="10"/>
        <v>24.047000000000001</v>
      </c>
      <c r="W22" s="102">
        <f t="shared" si="10"/>
        <v>17.948</v>
      </c>
      <c r="X22" s="102">
        <f t="shared" si="10"/>
        <v>23.08</v>
      </c>
      <c r="Y22" s="102">
        <f t="shared" si="10"/>
        <v>80.650000000000006</v>
      </c>
      <c r="Z22" s="102">
        <f t="shared" si="10"/>
        <v>97.97</v>
      </c>
      <c r="AA22" s="102">
        <f>SUM(AA14:AA19)</f>
        <v>39.49</v>
      </c>
      <c r="AB22" s="102">
        <f>SUM(AB14:AB19)</f>
        <v>50.38</v>
      </c>
      <c r="AC22" s="219"/>
      <c r="AD22" s="123"/>
      <c r="AE22" s="124">
        <f>SUM(AE14:AE21)</f>
        <v>546</v>
      </c>
      <c r="AF22" s="125">
        <f t="shared" ref="AF22:AN22" si="11">SUM(AF14:AF20)</f>
        <v>584</v>
      </c>
      <c r="AG22" s="125">
        <f t="shared" si="11"/>
        <v>464.07000000000005</v>
      </c>
      <c r="AH22" s="125">
        <f t="shared" si="11"/>
        <v>526.83999999999992</v>
      </c>
      <c r="AI22" s="125">
        <f t="shared" si="11"/>
        <v>88.466999999999999</v>
      </c>
      <c r="AJ22" s="125">
        <f t="shared" si="11"/>
        <v>15.217000000000001</v>
      </c>
      <c r="AK22" s="125">
        <f t="shared" si="11"/>
        <v>17.334</v>
      </c>
      <c r="AL22" s="125">
        <f t="shared" si="11"/>
        <v>21.48</v>
      </c>
      <c r="AM22" s="125">
        <f t="shared" si="11"/>
        <v>62.667000000000002</v>
      </c>
      <c r="AN22" s="125">
        <f t="shared" si="11"/>
        <v>73.710000000000008</v>
      </c>
      <c r="AO22" s="125">
        <f>SUM(AO14:AO21)</f>
        <v>48.63</v>
      </c>
      <c r="AP22" s="125">
        <f>SUM(AP14:AP21)</f>
        <v>58.059999999999995</v>
      </c>
      <c r="AQ22" s="126"/>
      <c r="AR22" s="109"/>
      <c r="AS22" s="110">
        <f t="shared" ref="AS22:BD22" si="12">SUM(AS15:AS20)</f>
        <v>586</v>
      </c>
      <c r="AT22" s="110">
        <f t="shared" si="12"/>
        <v>689</v>
      </c>
      <c r="AU22" s="110">
        <f t="shared" si="12"/>
        <v>523.29</v>
      </c>
      <c r="AV22" s="110">
        <f t="shared" si="12"/>
        <v>609.6</v>
      </c>
      <c r="AW22" s="110">
        <f t="shared" si="12"/>
        <v>18.419999999999998</v>
      </c>
      <c r="AX22" s="110">
        <f t="shared" si="12"/>
        <v>21.41</v>
      </c>
      <c r="AY22" s="110">
        <f t="shared" si="12"/>
        <v>22.110999999999997</v>
      </c>
      <c r="AZ22" s="110">
        <f t="shared" si="12"/>
        <v>25.81</v>
      </c>
      <c r="BA22" s="110">
        <f t="shared" si="12"/>
        <v>64.668999999999997</v>
      </c>
      <c r="BB22" s="110">
        <f t="shared" si="12"/>
        <v>75.427999999999997</v>
      </c>
      <c r="BC22" s="110">
        <f t="shared" si="12"/>
        <v>56.809999999999988</v>
      </c>
      <c r="BD22" s="110">
        <f t="shared" si="12"/>
        <v>67.709999999999994</v>
      </c>
      <c r="BE22" s="103"/>
      <c r="BF22" s="109"/>
      <c r="BG22" s="110">
        <f t="shared" ref="BG22:BP22" si="13">SUM(BG15:BG21)</f>
        <v>320</v>
      </c>
      <c r="BH22" s="110">
        <f t="shared" si="13"/>
        <v>410</v>
      </c>
      <c r="BI22" s="110">
        <f t="shared" si="13"/>
        <v>403.79999999999995</v>
      </c>
      <c r="BJ22" s="110">
        <f t="shared" si="13"/>
        <v>603</v>
      </c>
      <c r="BK22" s="110">
        <f t="shared" si="13"/>
        <v>16.559999999999999</v>
      </c>
      <c r="BL22" s="110">
        <f t="shared" si="13"/>
        <v>23.01</v>
      </c>
      <c r="BM22" s="110">
        <f t="shared" si="13"/>
        <v>10.838000000000001</v>
      </c>
      <c r="BN22" s="110">
        <f t="shared" si="13"/>
        <v>15.34</v>
      </c>
      <c r="BO22" s="110">
        <f t="shared" si="13"/>
        <v>72.990000000000009</v>
      </c>
      <c r="BP22" s="110">
        <f t="shared" si="13"/>
        <v>95.39</v>
      </c>
      <c r="BQ22" s="110">
        <f>BQ17+BQ16+BQ15+BQ14</f>
        <v>42.21</v>
      </c>
      <c r="BR22" s="110">
        <f>BR17+BR16+BR15+BR14</f>
        <v>46.599999999999994</v>
      </c>
      <c r="BS22" s="122"/>
      <c r="BT22" s="70"/>
    </row>
    <row r="23" spans="1:76" ht="13.8" thickBot="1" x14ac:dyDescent="0.35">
      <c r="A23" s="51" t="s">
        <v>5</v>
      </c>
      <c r="B23" s="220"/>
      <c r="C23" s="221"/>
      <c r="D23" s="221"/>
      <c r="E23" s="202"/>
      <c r="F23" s="221"/>
      <c r="G23" s="214"/>
      <c r="H23" s="214"/>
      <c r="I23" s="214"/>
      <c r="J23" s="214"/>
      <c r="K23" s="214"/>
      <c r="L23" s="214"/>
      <c r="M23" s="259"/>
      <c r="N23" s="259"/>
      <c r="O23" s="216"/>
      <c r="P23" s="220" t="s">
        <v>111</v>
      </c>
      <c r="Q23" s="221">
        <v>70</v>
      </c>
      <c r="R23" s="221">
        <v>90</v>
      </c>
      <c r="S23" s="202">
        <v>81.676000000000002</v>
      </c>
      <c r="T23" s="221">
        <v>106.12</v>
      </c>
      <c r="U23" s="214">
        <v>8.1479999999999997</v>
      </c>
      <c r="V23" s="214">
        <v>9.1</v>
      </c>
      <c r="W23" s="214">
        <v>3.1219999999999999</v>
      </c>
      <c r="X23" s="214">
        <v>5.32</v>
      </c>
      <c r="Y23" s="214">
        <v>5.6219999999999999</v>
      </c>
      <c r="Z23" s="214">
        <v>5.81</v>
      </c>
      <c r="AA23" s="259">
        <v>29.85</v>
      </c>
      <c r="AB23" s="259">
        <v>31.15</v>
      </c>
      <c r="AC23" s="216">
        <v>115</v>
      </c>
      <c r="AD23" s="128" t="s">
        <v>81</v>
      </c>
      <c r="AE23" s="81">
        <v>85</v>
      </c>
      <c r="AF23" s="81">
        <v>100</v>
      </c>
      <c r="AG23" s="81">
        <v>158.33349999999999</v>
      </c>
      <c r="AH23" s="81">
        <v>186.27</v>
      </c>
      <c r="AI23" s="81">
        <v>3</v>
      </c>
      <c r="AJ23" s="81">
        <v>6</v>
      </c>
      <c r="AK23" s="81">
        <v>2.6667000000000001</v>
      </c>
      <c r="AL23" s="81">
        <v>5.3330000000000002</v>
      </c>
      <c r="AM23" s="81">
        <v>30.5</v>
      </c>
      <c r="AN23" s="81">
        <v>61</v>
      </c>
      <c r="AO23" s="86">
        <v>9.4700000000000006</v>
      </c>
      <c r="AP23" s="86">
        <v>11.64</v>
      </c>
      <c r="AQ23" s="95" t="s">
        <v>82</v>
      </c>
      <c r="AR23" s="220" t="s">
        <v>106</v>
      </c>
      <c r="AS23" s="221">
        <v>65</v>
      </c>
      <c r="AT23" s="221">
        <v>80</v>
      </c>
      <c r="AU23" s="202">
        <v>126.997</v>
      </c>
      <c r="AV23" s="221">
        <v>156.304</v>
      </c>
      <c r="AW23" s="214">
        <v>5.7329999999999997</v>
      </c>
      <c r="AX23" s="214">
        <v>7.056</v>
      </c>
      <c r="AY23" s="214">
        <v>11.037000000000001</v>
      </c>
      <c r="AZ23" s="214">
        <v>13.584</v>
      </c>
      <c r="BA23" s="214">
        <v>1.0985</v>
      </c>
      <c r="BB23" s="214">
        <v>1.3520000000000001</v>
      </c>
      <c r="BC23" s="215">
        <v>8.6199999999999992</v>
      </c>
      <c r="BD23" s="215">
        <v>10.199999999999999</v>
      </c>
      <c r="BE23" s="216"/>
      <c r="BF23" s="92" t="s">
        <v>131</v>
      </c>
      <c r="BG23" s="93">
        <v>30</v>
      </c>
      <c r="BH23" s="93">
        <v>40</v>
      </c>
      <c r="BI23" s="93">
        <v>4.2</v>
      </c>
      <c r="BJ23" s="93">
        <v>5.6</v>
      </c>
      <c r="BK23" s="115">
        <v>0.24</v>
      </c>
      <c r="BL23" s="115">
        <v>0.32</v>
      </c>
      <c r="BM23" s="115">
        <v>0.03</v>
      </c>
      <c r="BN23" s="115">
        <v>0.04</v>
      </c>
      <c r="BO23" s="115">
        <v>0.75</v>
      </c>
      <c r="BP23" s="115">
        <v>1</v>
      </c>
      <c r="BQ23" s="257">
        <v>5.4</v>
      </c>
      <c r="BR23" s="257">
        <v>7.2</v>
      </c>
      <c r="BS23" s="127" t="s">
        <v>110</v>
      </c>
      <c r="BT23" s="16"/>
    </row>
    <row r="24" spans="1:76" ht="13.8" thickBot="1" x14ac:dyDescent="0.35">
      <c r="A24" s="52"/>
      <c r="B24" s="252" t="s">
        <v>125</v>
      </c>
      <c r="C24" s="214">
        <v>95</v>
      </c>
      <c r="D24" s="214">
        <v>125</v>
      </c>
      <c r="E24" s="214">
        <v>185.19</v>
      </c>
      <c r="F24" s="214">
        <v>256.73</v>
      </c>
      <c r="G24" s="214">
        <v>11.03</v>
      </c>
      <c r="H24" s="214">
        <v>14.76</v>
      </c>
      <c r="I24" s="214">
        <v>8.41</v>
      </c>
      <c r="J24" s="214">
        <v>11.13</v>
      </c>
      <c r="K24" s="214">
        <v>17.420000000000002</v>
      </c>
      <c r="L24" s="214">
        <v>25.29</v>
      </c>
      <c r="M24" s="215">
        <v>19.95</v>
      </c>
      <c r="N24" s="215">
        <v>24.71</v>
      </c>
      <c r="O24" s="127">
        <v>42</v>
      </c>
      <c r="P24" s="92" t="s">
        <v>131</v>
      </c>
      <c r="Q24" s="93">
        <v>30</v>
      </c>
      <c r="R24" s="93">
        <v>40</v>
      </c>
      <c r="S24" s="93">
        <v>4.2</v>
      </c>
      <c r="T24" s="93">
        <v>5.6</v>
      </c>
      <c r="U24" s="115">
        <v>0.24</v>
      </c>
      <c r="V24" s="115">
        <v>0.32</v>
      </c>
      <c r="W24" s="115">
        <v>0.03</v>
      </c>
      <c r="X24" s="115">
        <v>0.04</v>
      </c>
      <c r="Y24" s="115">
        <v>0.75</v>
      </c>
      <c r="Z24" s="115">
        <v>1</v>
      </c>
      <c r="AA24" s="257">
        <v>5.4</v>
      </c>
      <c r="AB24" s="257">
        <v>7.2</v>
      </c>
      <c r="AC24" s="127" t="s">
        <v>110</v>
      </c>
      <c r="AD24" s="213" t="s">
        <v>113</v>
      </c>
      <c r="AE24" s="207">
        <v>150</v>
      </c>
      <c r="AF24" s="207">
        <v>160</v>
      </c>
      <c r="AG24" s="208">
        <v>92</v>
      </c>
      <c r="AH24" s="208">
        <v>110.4</v>
      </c>
      <c r="AI24" s="207">
        <v>5.22</v>
      </c>
      <c r="AJ24" s="207">
        <v>6.26</v>
      </c>
      <c r="AK24" s="207">
        <v>4.5</v>
      </c>
      <c r="AL24" s="207">
        <v>5.4</v>
      </c>
      <c r="AM24" s="207">
        <v>7.56</v>
      </c>
      <c r="AN24" s="207">
        <v>9.07</v>
      </c>
      <c r="AO24" s="98">
        <v>10.35</v>
      </c>
      <c r="AP24" s="98">
        <v>11.04</v>
      </c>
      <c r="AQ24" s="212">
        <v>420</v>
      </c>
      <c r="AR24" s="92" t="s">
        <v>37</v>
      </c>
      <c r="AS24" s="81">
        <v>30</v>
      </c>
      <c r="AT24" s="81">
        <v>40</v>
      </c>
      <c r="AU24" s="85">
        <v>64.33</v>
      </c>
      <c r="AV24" s="85">
        <v>85.77</v>
      </c>
      <c r="AW24" s="81">
        <v>1.84</v>
      </c>
      <c r="AX24" s="81">
        <v>2.46</v>
      </c>
      <c r="AY24" s="81">
        <v>0.64</v>
      </c>
      <c r="AZ24" s="81">
        <v>0.86</v>
      </c>
      <c r="BA24" s="81">
        <v>12.56</v>
      </c>
      <c r="BB24" s="81">
        <v>16.739999999999998</v>
      </c>
      <c r="BC24" s="86">
        <v>2.59</v>
      </c>
      <c r="BD24" s="86">
        <v>3.25</v>
      </c>
      <c r="BE24" s="14">
        <v>147</v>
      </c>
      <c r="BF24" s="82" t="s">
        <v>62</v>
      </c>
      <c r="BG24" s="88">
        <v>70</v>
      </c>
      <c r="BH24" s="88">
        <v>80</v>
      </c>
      <c r="BI24" s="88">
        <v>147</v>
      </c>
      <c r="BJ24" s="88">
        <v>161.69999999999999</v>
      </c>
      <c r="BK24" s="89">
        <v>15.9</v>
      </c>
      <c r="BL24" s="89">
        <v>17.489999999999998</v>
      </c>
      <c r="BM24" s="89">
        <v>7.8</v>
      </c>
      <c r="BN24" s="89">
        <v>8.58</v>
      </c>
      <c r="BO24" s="89">
        <v>3.2</v>
      </c>
      <c r="BP24" s="89">
        <v>3.52</v>
      </c>
      <c r="BQ24" s="88">
        <v>25.67</v>
      </c>
      <c r="BR24" s="88">
        <v>29.88</v>
      </c>
      <c r="BS24" s="96" t="s">
        <v>64</v>
      </c>
      <c r="BT24" s="16"/>
    </row>
    <row r="25" spans="1:76" s="1" customFormat="1" x14ac:dyDescent="0.3">
      <c r="A25" s="52"/>
      <c r="B25" s="92" t="s">
        <v>46</v>
      </c>
      <c r="C25" s="93">
        <v>180</v>
      </c>
      <c r="D25" s="93">
        <v>200</v>
      </c>
      <c r="E25" s="93">
        <v>41</v>
      </c>
      <c r="F25" s="93">
        <v>45.56</v>
      </c>
      <c r="G25" s="115">
        <v>0.126</v>
      </c>
      <c r="H25" s="115">
        <v>0.14000000000000001</v>
      </c>
      <c r="I25" s="115">
        <v>1.7999999999999999E-2</v>
      </c>
      <c r="J25" s="115">
        <v>0.02</v>
      </c>
      <c r="K25" s="115">
        <v>10.210000000000001</v>
      </c>
      <c r="L25" s="115">
        <v>11.34</v>
      </c>
      <c r="M25" s="116">
        <v>0.94</v>
      </c>
      <c r="N25" s="116">
        <v>1.92</v>
      </c>
      <c r="O25" s="127" t="s">
        <v>56</v>
      </c>
      <c r="P25" s="136" t="s">
        <v>37</v>
      </c>
      <c r="Q25" s="81">
        <v>30</v>
      </c>
      <c r="R25" s="81">
        <v>40</v>
      </c>
      <c r="S25" s="85">
        <v>64.33</v>
      </c>
      <c r="T25" s="85">
        <v>85.77</v>
      </c>
      <c r="U25" s="81">
        <v>1.84</v>
      </c>
      <c r="V25" s="81">
        <v>2.46</v>
      </c>
      <c r="W25" s="81">
        <v>0.64</v>
      </c>
      <c r="X25" s="81">
        <v>0.86</v>
      </c>
      <c r="Y25" s="81">
        <v>12.56</v>
      </c>
      <c r="Z25" s="81">
        <v>16.739999999999998</v>
      </c>
      <c r="AA25" s="86">
        <v>2.69</v>
      </c>
      <c r="AB25" s="86">
        <v>3.59</v>
      </c>
      <c r="AC25" s="14">
        <v>147</v>
      </c>
      <c r="AD25" s="92"/>
      <c r="AE25" s="93"/>
      <c r="AF25" s="93"/>
      <c r="AG25" s="93"/>
      <c r="AH25" s="93"/>
      <c r="AI25" s="115"/>
      <c r="AJ25" s="115"/>
      <c r="AK25" s="115"/>
      <c r="AL25" s="115"/>
      <c r="AM25" s="115"/>
      <c r="AN25" s="115"/>
      <c r="AO25" s="116"/>
      <c r="AP25" s="116"/>
      <c r="AQ25" s="127"/>
      <c r="AR25" s="128" t="s">
        <v>107</v>
      </c>
      <c r="AS25" s="88">
        <v>110</v>
      </c>
      <c r="AT25" s="98">
        <v>120</v>
      </c>
      <c r="AU25" s="97">
        <v>44</v>
      </c>
      <c r="AV25" s="97">
        <v>44</v>
      </c>
      <c r="AW25" s="105">
        <v>0.4</v>
      </c>
      <c r="AX25" s="105">
        <v>0.4</v>
      </c>
      <c r="AY25" s="105">
        <v>0.4</v>
      </c>
      <c r="AZ25" s="105">
        <v>0.4</v>
      </c>
      <c r="BA25" s="105">
        <v>9.8000000000000007</v>
      </c>
      <c r="BB25" s="105">
        <v>9.8000000000000007</v>
      </c>
      <c r="BC25" s="98">
        <v>10.72</v>
      </c>
      <c r="BD25" s="98">
        <v>10.72</v>
      </c>
      <c r="BE25" s="134">
        <v>17</v>
      </c>
      <c r="BF25" s="84" t="s">
        <v>37</v>
      </c>
      <c r="BG25" s="81">
        <v>30</v>
      </c>
      <c r="BH25" s="81">
        <v>40</v>
      </c>
      <c r="BI25" s="85">
        <v>64.33</v>
      </c>
      <c r="BJ25" s="85">
        <v>85.77</v>
      </c>
      <c r="BK25" s="81">
        <v>1.84</v>
      </c>
      <c r="BL25" s="81">
        <v>2.46</v>
      </c>
      <c r="BM25" s="81">
        <v>0.64</v>
      </c>
      <c r="BN25" s="81">
        <v>0.86</v>
      </c>
      <c r="BO25" s="81">
        <v>12.56</v>
      </c>
      <c r="BP25" s="81">
        <v>16.739999999999998</v>
      </c>
      <c r="BQ25" s="86">
        <v>2.69</v>
      </c>
      <c r="BR25" s="86">
        <v>3.59</v>
      </c>
      <c r="BS25" s="95">
        <v>147</v>
      </c>
      <c r="BT25" s="13"/>
    </row>
    <row r="26" spans="1:76" s="1" customFormat="1" ht="13.8" thickBot="1" x14ac:dyDescent="0.35">
      <c r="A26" s="53"/>
      <c r="B26" s="136"/>
      <c r="C26" s="81"/>
      <c r="D26" s="81"/>
      <c r="E26" s="85"/>
      <c r="F26" s="85"/>
      <c r="G26" s="81"/>
      <c r="H26" s="81"/>
      <c r="I26" s="81"/>
      <c r="J26" s="81"/>
      <c r="K26" s="81"/>
      <c r="L26" s="81"/>
      <c r="M26" s="86"/>
      <c r="N26" s="86"/>
      <c r="O26" s="14"/>
      <c r="P26" s="213" t="s">
        <v>46</v>
      </c>
      <c r="Q26" s="207">
        <v>180</v>
      </c>
      <c r="R26" s="207">
        <v>200</v>
      </c>
      <c r="S26" s="207">
        <v>41</v>
      </c>
      <c r="T26" s="207">
        <v>45.56</v>
      </c>
      <c r="U26" s="222">
        <v>0.126</v>
      </c>
      <c r="V26" s="222">
        <v>0.14000000000000001</v>
      </c>
      <c r="W26" s="222">
        <v>1.7999999999999999E-2</v>
      </c>
      <c r="X26" s="222">
        <v>0.02</v>
      </c>
      <c r="Y26" s="222">
        <v>10.210000000000001</v>
      </c>
      <c r="Z26" s="222">
        <v>11.34</v>
      </c>
      <c r="AA26" s="223">
        <v>0.94</v>
      </c>
      <c r="AB26" s="223">
        <v>1.02</v>
      </c>
      <c r="AC26" s="224" t="s">
        <v>56</v>
      </c>
      <c r="AD26" s="137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9"/>
      <c r="AR26" s="92" t="s">
        <v>46</v>
      </c>
      <c r="AS26" s="93">
        <v>180</v>
      </c>
      <c r="AT26" s="93">
        <v>200</v>
      </c>
      <c r="AU26" s="93">
        <v>41</v>
      </c>
      <c r="AV26" s="93">
        <v>45.56</v>
      </c>
      <c r="AW26" s="115">
        <v>0.126</v>
      </c>
      <c r="AX26" s="115">
        <v>0.14000000000000001</v>
      </c>
      <c r="AY26" s="115">
        <v>1.7999999999999999E-2</v>
      </c>
      <c r="AZ26" s="115">
        <v>0.02</v>
      </c>
      <c r="BA26" s="115">
        <v>10.210000000000001</v>
      </c>
      <c r="BB26" s="115">
        <v>11.34</v>
      </c>
      <c r="BC26" s="116">
        <v>0.94</v>
      </c>
      <c r="BD26" s="116">
        <v>0.94</v>
      </c>
      <c r="BE26" s="127" t="s">
        <v>56</v>
      </c>
      <c r="BF26" s="90" t="s">
        <v>46</v>
      </c>
      <c r="BG26" s="93">
        <v>180</v>
      </c>
      <c r="BH26" s="93">
        <v>200</v>
      </c>
      <c r="BI26" s="93">
        <v>41</v>
      </c>
      <c r="BJ26" s="93">
        <v>45.56</v>
      </c>
      <c r="BK26" s="115">
        <v>0.126</v>
      </c>
      <c r="BL26" s="115">
        <v>0.14000000000000001</v>
      </c>
      <c r="BM26" s="115">
        <v>1.7999999999999999E-2</v>
      </c>
      <c r="BN26" s="115">
        <v>0.02</v>
      </c>
      <c r="BO26" s="115">
        <v>10.210000000000001</v>
      </c>
      <c r="BP26" s="115">
        <v>11.34</v>
      </c>
      <c r="BQ26" s="116">
        <v>0.94</v>
      </c>
      <c r="BR26" s="116">
        <v>1.02</v>
      </c>
      <c r="BS26" s="95" t="s">
        <v>56</v>
      </c>
      <c r="BT26" s="13"/>
    </row>
    <row r="27" spans="1:76" s="71" customFormat="1" ht="13.8" thickBot="1" x14ac:dyDescent="0.35">
      <c r="A27" s="73"/>
      <c r="B27" s="140"/>
      <c r="C27" s="141">
        <f t="shared" ref="C27:N27" si="14">SUM(C23:C26)</f>
        <v>275</v>
      </c>
      <c r="D27" s="141">
        <f t="shared" si="14"/>
        <v>325</v>
      </c>
      <c r="E27" s="141">
        <f t="shared" si="14"/>
        <v>226.19</v>
      </c>
      <c r="F27" s="141">
        <f t="shared" si="14"/>
        <v>302.29000000000002</v>
      </c>
      <c r="G27" s="141">
        <f t="shared" ref="G27:L27" si="15">SUM(G23:G26)</f>
        <v>11.155999999999999</v>
      </c>
      <c r="H27" s="141">
        <f t="shared" si="15"/>
        <v>14.9</v>
      </c>
      <c r="I27" s="141">
        <f t="shared" si="15"/>
        <v>8.4280000000000008</v>
      </c>
      <c r="J27" s="141">
        <f t="shared" si="15"/>
        <v>11.15</v>
      </c>
      <c r="K27" s="141">
        <f t="shared" si="15"/>
        <v>27.630000000000003</v>
      </c>
      <c r="L27" s="141">
        <f t="shared" si="15"/>
        <v>36.629999999999995</v>
      </c>
      <c r="M27" s="141">
        <f t="shared" si="14"/>
        <v>20.89</v>
      </c>
      <c r="N27" s="141">
        <f t="shared" si="14"/>
        <v>26.630000000000003</v>
      </c>
      <c r="O27" s="142"/>
      <c r="P27" s="143"/>
      <c r="Q27" s="141">
        <f>SUM(Q23:Q26)</f>
        <v>310</v>
      </c>
      <c r="R27" s="141">
        <f>SUM(R23:R26)</f>
        <v>370</v>
      </c>
      <c r="S27" s="144">
        <f>SUM(S23:S26)</f>
        <v>191.20600000000002</v>
      </c>
      <c r="T27" s="141">
        <f>SUM(T23:T26)</f>
        <v>243.05</v>
      </c>
      <c r="U27" s="141">
        <f t="shared" ref="U27:Z27" si="16">SUM(U23:U26)</f>
        <v>10.353999999999999</v>
      </c>
      <c r="V27" s="141">
        <f t="shared" si="16"/>
        <v>12.02</v>
      </c>
      <c r="W27" s="141">
        <f t="shared" si="16"/>
        <v>3.8099999999999996</v>
      </c>
      <c r="X27" s="141">
        <f t="shared" si="16"/>
        <v>6.24</v>
      </c>
      <c r="Y27" s="141">
        <f t="shared" si="16"/>
        <v>29.142000000000003</v>
      </c>
      <c r="Z27" s="141">
        <f t="shared" si="16"/>
        <v>34.89</v>
      </c>
      <c r="AA27" s="141">
        <f>SUM(AA23:AA26)</f>
        <v>38.879999999999995</v>
      </c>
      <c r="AB27" s="141">
        <f>SUM(AB23:AB26)</f>
        <v>42.96</v>
      </c>
      <c r="AC27" s="142"/>
      <c r="AD27" s="140"/>
      <c r="AE27" s="141">
        <f t="shared" ref="AE27:AP27" si="17">SUM(AE23:AE25)</f>
        <v>235</v>
      </c>
      <c r="AF27" s="141">
        <f t="shared" si="17"/>
        <v>260</v>
      </c>
      <c r="AG27" s="141">
        <f t="shared" si="17"/>
        <v>250.33349999999999</v>
      </c>
      <c r="AH27" s="141">
        <f t="shared" si="17"/>
        <v>296.67</v>
      </c>
      <c r="AI27" s="141">
        <f t="shared" si="17"/>
        <v>8.2199999999999989</v>
      </c>
      <c r="AJ27" s="141">
        <f t="shared" si="17"/>
        <v>12.26</v>
      </c>
      <c r="AK27" s="141">
        <f t="shared" si="17"/>
        <v>7.1667000000000005</v>
      </c>
      <c r="AL27" s="141">
        <f t="shared" si="17"/>
        <v>10.733000000000001</v>
      </c>
      <c r="AM27" s="141">
        <f t="shared" si="17"/>
        <v>38.06</v>
      </c>
      <c r="AN27" s="141">
        <f t="shared" si="17"/>
        <v>70.069999999999993</v>
      </c>
      <c r="AO27" s="141">
        <f t="shared" si="17"/>
        <v>19.82</v>
      </c>
      <c r="AP27" s="141">
        <f t="shared" si="17"/>
        <v>22.68</v>
      </c>
      <c r="AQ27" s="142"/>
      <c r="AR27" s="140"/>
      <c r="AS27" s="141">
        <f>SUM(AS23:AS26)</f>
        <v>385</v>
      </c>
      <c r="AT27" s="141">
        <f t="shared" ref="AT27:AV27" si="18">SUM(AT23:AT26)</f>
        <v>440</v>
      </c>
      <c r="AU27" s="141">
        <f t="shared" si="18"/>
        <v>276.327</v>
      </c>
      <c r="AV27" s="141">
        <f t="shared" si="18"/>
        <v>331.63400000000001</v>
      </c>
      <c r="AW27" s="141">
        <f t="shared" ref="AW27:BB27" si="19">SUM(AW23:AW26)</f>
        <v>8.0990000000000002</v>
      </c>
      <c r="AX27" s="141">
        <f t="shared" si="19"/>
        <v>10.056000000000001</v>
      </c>
      <c r="AY27" s="141">
        <f t="shared" si="19"/>
        <v>12.095000000000002</v>
      </c>
      <c r="AZ27" s="141">
        <f t="shared" si="19"/>
        <v>14.863999999999999</v>
      </c>
      <c r="BA27" s="141">
        <f t="shared" si="19"/>
        <v>33.668500000000002</v>
      </c>
      <c r="BB27" s="141">
        <f t="shared" si="19"/>
        <v>39.231999999999999</v>
      </c>
      <c r="BC27" s="141">
        <f>SUM(BC23:BC26)</f>
        <v>22.87</v>
      </c>
      <c r="BD27" s="141">
        <f>SUM(BD23+BD24+BD25+BD26)</f>
        <v>25.110000000000003</v>
      </c>
      <c r="BE27" s="141"/>
      <c r="BF27" s="140"/>
      <c r="BG27" s="141">
        <f>SUM(BG23:BG26)</f>
        <v>310</v>
      </c>
      <c r="BH27" s="141">
        <f>SUM(BH23:BH26)</f>
        <v>360</v>
      </c>
      <c r="BI27" s="144">
        <f>SUM(BI23:BI26)</f>
        <v>256.52999999999997</v>
      </c>
      <c r="BJ27" s="144">
        <f t="shared" ref="BJ27:BP27" si="20">SUM(BJ23:BJ26)</f>
        <v>298.63</v>
      </c>
      <c r="BK27" s="144">
        <f t="shared" si="20"/>
        <v>18.106000000000002</v>
      </c>
      <c r="BL27" s="144">
        <f t="shared" si="20"/>
        <v>20.41</v>
      </c>
      <c r="BM27" s="144">
        <f t="shared" si="20"/>
        <v>8.4880000000000013</v>
      </c>
      <c r="BN27" s="144">
        <f t="shared" si="20"/>
        <v>9.4999999999999982</v>
      </c>
      <c r="BO27" s="144">
        <f t="shared" si="20"/>
        <v>26.720000000000002</v>
      </c>
      <c r="BP27" s="144">
        <f t="shared" si="20"/>
        <v>32.599999999999994</v>
      </c>
      <c r="BQ27" s="141">
        <f>SUM(BQ23:BQ26)</f>
        <v>34.699999999999996</v>
      </c>
      <c r="BR27" s="141">
        <f>SUM(BR23:BR26)</f>
        <v>41.690000000000005</v>
      </c>
      <c r="BS27" s="145"/>
      <c r="BT27" s="70"/>
    </row>
    <row r="28" spans="1:76" s="19" customFormat="1" ht="13.8" thickBot="1" x14ac:dyDescent="0.35">
      <c r="A28" s="65"/>
      <c r="B28" s="146"/>
      <c r="C28" s="147">
        <f t="shared" ref="C28:N28" si="21">C27+C22+C13+C10</f>
        <v>1300</v>
      </c>
      <c r="D28" s="147">
        <f t="shared" si="21"/>
        <v>1543</v>
      </c>
      <c r="E28" s="147">
        <f t="shared" si="21"/>
        <v>1141.03</v>
      </c>
      <c r="F28" s="147">
        <f t="shared" si="21"/>
        <v>1439.4099999999999</v>
      </c>
      <c r="G28" s="147">
        <f t="shared" si="21"/>
        <v>47.224999999999994</v>
      </c>
      <c r="H28" s="147">
        <f t="shared" si="21"/>
        <v>60.182000000000002</v>
      </c>
      <c r="I28" s="147">
        <f t="shared" si="21"/>
        <v>36.041000000000004</v>
      </c>
      <c r="J28" s="147">
        <f t="shared" si="21"/>
        <v>47.752000000000002</v>
      </c>
      <c r="K28" s="147">
        <f t="shared" si="21"/>
        <v>151.20400000000001</v>
      </c>
      <c r="L28" s="147">
        <f t="shared" si="21"/>
        <v>204.81180000000001</v>
      </c>
      <c r="M28" s="147">
        <f t="shared" si="21"/>
        <v>103.66000000000003</v>
      </c>
      <c r="N28" s="147">
        <f t="shared" si="21"/>
        <v>121.03</v>
      </c>
      <c r="O28" s="148"/>
      <c r="P28" s="149"/>
      <c r="Q28" s="147">
        <f>Q27+Q22+Q13+Q10</f>
        <v>1251</v>
      </c>
      <c r="R28" s="147">
        <f>R27+R22+R13+R10</f>
        <v>1493</v>
      </c>
      <c r="S28" s="147">
        <f t="shared" ref="S28:AB28" si="22">S27+S22+S13+S10</f>
        <v>1202.6860000000001</v>
      </c>
      <c r="T28" s="147">
        <f t="shared" si="22"/>
        <v>1501.42</v>
      </c>
      <c r="U28" s="147">
        <f t="shared" si="22"/>
        <v>48.250999999999998</v>
      </c>
      <c r="V28" s="147">
        <f t="shared" si="22"/>
        <v>58.987000000000002</v>
      </c>
      <c r="W28" s="147">
        <f t="shared" si="22"/>
        <v>34.173000000000002</v>
      </c>
      <c r="X28" s="147">
        <f t="shared" si="22"/>
        <v>54.14</v>
      </c>
      <c r="Y28" s="147">
        <f t="shared" si="22"/>
        <v>164.83199999999999</v>
      </c>
      <c r="Z28" s="147">
        <f t="shared" si="22"/>
        <v>202.76</v>
      </c>
      <c r="AA28" s="147">
        <f t="shared" si="22"/>
        <v>103.66</v>
      </c>
      <c r="AB28" s="147">
        <f t="shared" si="22"/>
        <v>121.03</v>
      </c>
      <c r="AC28" s="148"/>
      <c r="AD28" s="146"/>
      <c r="AE28" s="147">
        <f t="shared" ref="AE28:AP28" si="23">AE27+AE22+AE13+AE10</f>
        <v>1257</v>
      </c>
      <c r="AF28" s="147">
        <f t="shared" si="23"/>
        <v>1402</v>
      </c>
      <c r="AG28" s="147">
        <f t="shared" si="23"/>
        <v>1094.7835</v>
      </c>
      <c r="AH28" s="147">
        <f t="shared" si="23"/>
        <v>1277.0999999999999</v>
      </c>
      <c r="AI28" s="147">
        <f t="shared" si="23"/>
        <v>113.98699999999999</v>
      </c>
      <c r="AJ28" s="147">
        <f t="shared" si="23"/>
        <v>47.617000000000004</v>
      </c>
      <c r="AK28" s="147">
        <f t="shared" si="23"/>
        <v>33.3307</v>
      </c>
      <c r="AL28" s="147">
        <f t="shared" si="23"/>
        <v>43.352999999999994</v>
      </c>
      <c r="AM28" s="147">
        <f t="shared" si="23"/>
        <v>150.30700000000002</v>
      </c>
      <c r="AN28" s="147">
        <f t="shared" si="23"/>
        <v>203.56</v>
      </c>
      <c r="AO28" s="147">
        <f t="shared" si="23"/>
        <v>103.66000000000001</v>
      </c>
      <c r="AP28" s="147">
        <f t="shared" si="23"/>
        <v>121.03</v>
      </c>
      <c r="AQ28" s="148"/>
      <c r="AR28" s="146"/>
      <c r="AS28" s="147">
        <f t="shared" ref="AS28:BC28" si="24">AS27+AS22+AS13+AS10</f>
        <v>1385</v>
      </c>
      <c r="AT28" s="147">
        <f t="shared" si="24"/>
        <v>1638</v>
      </c>
      <c r="AU28" s="147">
        <f t="shared" si="24"/>
        <v>1247.777</v>
      </c>
      <c r="AV28" s="147">
        <f t="shared" si="24"/>
        <v>1495.104</v>
      </c>
      <c r="AW28" s="147">
        <f t="shared" si="24"/>
        <v>44.509</v>
      </c>
      <c r="AX28" s="147">
        <f t="shared" si="24"/>
        <v>52.406000000000006</v>
      </c>
      <c r="AY28" s="147">
        <f t="shared" si="24"/>
        <v>49.781000000000006</v>
      </c>
      <c r="AZ28" s="147">
        <f t="shared" si="24"/>
        <v>60.694000000000003</v>
      </c>
      <c r="BA28" s="147">
        <f t="shared" si="24"/>
        <v>149.07249999999999</v>
      </c>
      <c r="BB28" s="147">
        <f t="shared" si="24"/>
        <v>178.82</v>
      </c>
      <c r="BC28" s="147">
        <f t="shared" si="24"/>
        <v>103.66</v>
      </c>
      <c r="BD28" s="262">
        <f>+BD27+BD22+BD13+BD10</f>
        <v>121.03</v>
      </c>
      <c r="BE28" s="148"/>
      <c r="BF28" s="146"/>
      <c r="BG28" s="147">
        <f t="shared" ref="BG28:BR28" si="25">BG27+BG22+BG13+BG10</f>
        <v>1006</v>
      </c>
      <c r="BH28" s="147">
        <f t="shared" si="25"/>
        <v>1228</v>
      </c>
      <c r="BI28" s="147">
        <f t="shared" si="25"/>
        <v>1089.51</v>
      </c>
      <c r="BJ28" s="147">
        <f t="shared" si="25"/>
        <v>1436.42</v>
      </c>
      <c r="BK28" s="147">
        <f t="shared" si="25"/>
        <v>52.055999999999997</v>
      </c>
      <c r="BL28" s="147">
        <f t="shared" si="25"/>
        <v>62.86</v>
      </c>
      <c r="BM28" s="147">
        <f t="shared" si="25"/>
        <v>32.326000000000001</v>
      </c>
      <c r="BN28" s="147">
        <f t="shared" si="25"/>
        <v>41.72</v>
      </c>
      <c r="BO28" s="147">
        <f t="shared" si="25"/>
        <v>151.93</v>
      </c>
      <c r="BP28" s="147">
        <f t="shared" si="25"/>
        <v>194.75</v>
      </c>
      <c r="BQ28" s="147">
        <f t="shared" si="25"/>
        <v>103.66</v>
      </c>
      <c r="BR28" s="147">
        <f t="shared" si="25"/>
        <v>121.02999999999999</v>
      </c>
      <c r="BS28" s="150"/>
      <c r="BT28" s="18"/>
      <c r="BU28" s="77"/>
      <c r="BV28" s="77"/>
      <c r="BW28" s="77"/>
      <c r="BX28" s="77"/>
    </row>
    <row r="29" spans="1:76" s="19" customFormat="1" ht="13.8" thickBot="1" x14ac:dyDescent="0.35">
      <c r="A29" s="53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/>
      <c r="Q29" s="153"/>
      <c r="R29" s="153"/>
      <c r="S29" s="153"/>
      <c r="T29" s="153"/>
      <c r="U29" s="151"/>
      <c r="V29" s="151"/>
      <c r="W29" s="151"/>
      <c r="X29" s="151"/>
      <c r="Y29" s="151"/>
      <c r="Z29" s="151"/>
      <c r="AA29" s="153"/>
      <c r="AB29" s="153"/>
      <c r="AC29" s="153"/>
      <c r="AD29" s="154" t="s">
        <v>8</v>
      </c>
      <c r="AE29" s="153"/>
      <c r="AF29" s="153"/>
      <c r="AG29" s="153"/>
      <c r="AH29" s="153"/>
      <c r="AI29" s="151"/>
      <c r="AJ29" s="151"/>
      <c r="AK29" s="151"/>
      <c r="AL29" s="151"/>
      <c r="AM29" s="151"/>
      <c r="AN29" s="151"/>
      <c r="AO29" s="153"/>
      <c r="AP29" s="153"/>
      <c r="AQ29" s="155" t="s">
        <v>8</v>
      </c>
      <c r="AR29" s="84"/>
      <c r="AS29" s="81"/>
      <c r="AT29" s="81"/>
      <c r="AU29" s="81"/>
      <c r="AV29" s="81"/>
      <c r="AW29" s="151"/>
      <c r="AX29" s="151"/>
      <c r="AY29" s="151"/>
      <c r="AZ29" s="151"/>
      <c r="BA29" s="151"/>
      <c r="BB29" s="151"/>
      <c r="BC29" s="81"/>
      <c r="BD29" s="81"/>
      <c r="BE29" s="95"/>
      <c r="BF29" s="156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</row>
    <row r="30" spans="1:76" s="5" customFormat="1" ht="13.8" thickBot="1" x14ac:dyDescent="0.35">
      <c r="A30" s="46"/>
      <c r="B30" s="284" t="s">
        <v>22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6"/>
      <c r="P30" s="289" t="s">
        <v>23</v>
      </c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1"/>
      <c r="AD30" s="284" t="s">
        <v>24</v>
      </c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6"/>
      <c r="AR30" s="284" t="s">
        <v>25</v>
      </c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285"/>
      <c r="BE30" s="286"/>
      <c r="BF30" s="284" t="s">
        <v>26</v>
      </c>
      <c r="BG30" s="285"/>
      <c r="BH30" s="285"/>
      <c r="BI30" s="285"/>
      <c r="BJ30" s="285"/>
      <c r="BK30" s="285"/>
      <c r="BL30" s="285"/>
      <c r="BM30" s="285"/>
      <c r="BN30" s="285"/>
      <c r="BO30" s="285"/>
      <c r="BP30" s="285"/>
      <c r="BQ30" s="285"/>
      <c r="BR30" s="285"/>
      <c r="BS30" s="286"/>
      <c r="BT30" s="4"/>
    </row>
    <row r="31" spans="1:76" s="5" customFormat="1" x14ac:dyDescent="0.3">
      <c r="A31" s="54"/>
      <c r="B31" s="157" t="s">
        <v>12</v>
      </c>
      <c r="C31" s="278" t="s">
        <v>0</v>
      </c>
      <c r="D31" s="278"/>
      <c r="E31" s="283" t="s">
        <v>10</v>
      </c>
      <c r="F31" s="283"/>
      <c r="G31" s="279" t="s">
        <v>33</v>
      </c>
      <c r="H31" s="280"/>
      <c r="I31" s="279" t="s">
        <v>34</v>
      </c>
      <c r="J31" s="280"/>
      <c r="K31" s="279" t="s">
        <v>35</v>
      </c>
      <c r="L31" s="280"/>
      <c r="M31" s="283" t="s">
        <v>9</v>
      </c>
      <c r="N31" s="283"/>
      <c r="O31" s="287" t="s">
        <v>11</v>
      </c>
      <c r="P31" s="157" t="s">
        <v>13</v>
      </c>
      <c r="Q31" s="283" t="s">
        <v>0</v>
      </c>
      <c r="R31" s="283"/>
      <c r="S31" s="283" t="s">
        <v>10</v>
      </c>
      <c r="T31" s="283"/>
      <c r="U31" s="279" t="s">
        <v>33</v>
      </c>
      <c r="V31" s="280"/>
      <c r="W31" s="279" t="s">
        <v>34</v>
      </c>
      <c r="X31" s="280"/>
      <c r="Y31" s="279" t="s">
        <v>35</v>
      </c>
      <c r="Z31" s="280"/>
      <c r="AA31" s="283" t="s">
        <v>9</v>
      </c>
      <c r="AB31" s="283"/>
      <c r="AC31" s="281" t="s">
        <v>11</v>
      </c>
      <c r="AD31" s="157" t="s">
        <v>27</v>
      </c>
      <c r="AE31" s="278" t="s">
        <v>0</v>
      </c>
      <c r="AF31" s="278"/>
      <c r="AG31" s="278" t="s">
        <v>10</v>
      </c>
      <c r="AH31" s="278"/>
      <c r="AI31" s="279" t="s">
        <v>33</v>
      </c>
      <c r="AJ31" s="280"/>
      <c r="AK31" s="279" t="s">
        <v>34</v>
      </c>
      <c r="AL31" s="280"/>
      <c r="AM31" s="279" t="s">
        <v>35</v>
      </c>
      <c r="AN31" s="280"/>
      <c r="AO31" s="278" t="s">
        <v>9</v>
      </c>
      <c r="AP31" s="278"/>
      <c r="AQ31" s="281" t="s">
        <v>11</v>
      </c>
      <c r="AR31" s="157" t="s">
        <v>15</v>
      </c>
      <c r="AS31" s="278" t="s">
        <v>0</v>
      </c>
      <c r="AT31" s="278"/>
      <c r="AU31" s="283" t="s">
        <v>10</v>
      </c>
      <c r="AV31" s="283"/>
      <c r="AW31" s="279" t="s">
        <v>33</v>
      </c>
      <c r="AX31" s="280"/>
      <c r="AY31" s="279" t="s">
        <v>34</v>
      </c>
      <c r="AZ31" s="280"/>
      <c r="BA31" s="279" t="s">
        <v>35</v>
      </c>
      <c r="BB31" s="280"/>
      <c r="BC31" s="283" t="s">
        <v>9</v>
      </c>
      <c r="BD31" s="283"/>
      <c r="BE31" s="281" t="s">
        <v>11</v>
      </c>
      <c r="BF31" s="157" t="s">
        <v>16</v>
      </c>
      <c r="BG31" s="278" t="s">
        <v>0</v>
      </c>
      <c r="BH31" s="278"/>
      <c r="BI31" s="278" t="s">
        <v>10</v>
      </c>
      <c r="BJ31" s="278"/>
      <c r="BK31" s="279" t="s">
        <v>33</v>
      </c>
      <c r="BL31" s="280"/>
      <c r="BM31" s="279" t="s">
        <v>34</v>
      </c>
      <c r="BN31" s="280"/>
      <c r="BO31" s="279" t="s">
        <v>35</v>
      </c>
      <c r="BP31" s="280"/>
      <c r="BQ31" s="278" t="s">
        <v>9</v>
      </c>
      <c r="BR31" s="278"/>
      <c r="BS31" s="158"/>
      <c r="BT31" s="4"/>
    </row>
    <row r="32" spans="1:76" s="7" customFormat="1" ht="13.8" thickBot="1" x14ac:dyDescent="0.35">
      <c r="A32" s="55"/>
      <c r="B32" s="159" t="s">
        <v>1</v>
      </c>
      <c r="C32" s="160" t="s">
        <v>6</v>
      </c>
      <c r="D32" s="160" t="s">
        <v>7</v>
      </c>
      <c r="E32" s="160" t="s">
        <v>6</v>
      </c>
      <c r="F32" s="160" t="s">
        <v>7</v>
      </c>
      <c r="G32" s="160" t="s">
        <v>6</v>
      </c>
      <c r="H32" s="160" t="s">
        <v>7</v>
      </c>
      <c r="I32" s="160" t="s">
        <v>6</v>
      </c>
      <c r="J32" s="160" t="s">
        <v>7</v>
      </c>
      <c r="K32" s="160" t="s">
        <v>6</v>
      </c>
      <c r="L32" s="160" t="s">
        <v>7</v>
      </c>
      <c r="M32" s="160" t="s">
        <v>6</v>
      </c>
      <c r="N32" s="160" t="s">
        <v>7</v>
      </c>
      <c r="O32" s="288"/>
      <c r="P32" s="159" t="s">
        <v>1</v>
      </c>
      <c r="Q32" s="160" t="s">
        <v>6</v>
      </c>
      <c r="R32" s="160" t="s">
        <v>7</v>
      </c>
      <c r="S32" s="160" t="s">
        <v>6</v>
      </c>
      <c r="T32" s="161" t="s">
        <v>7</v>
      </c>
      <c r="U32" s="160" t="s">
        <v>6</v>
      </c>
      <c r="V32" s="160" t="s">
        <v>7</v>
      </c>
      <c r="W32" s="160" t="s">
        <v>6</v>
      </c>
      <c r="X32" s="160" t="s">
        <v>7</v>
      </c>
      <c r="Y32" s="160" t="s">
        <v>6</v>
      </c>
      <c r="Z32" s="160" t="s">
        <v>7</v>
      </c>
      <c r="AA32" s="160" t="s">
        <v>6</v>
      </c>
      <c r="AB32" s="160" t="s">
        <v>7</v>
      </c>
      <c r="AC32" s="282"/>
      <c r="AD32" s="159" t="s">
        <v>1</v>
      </c>
      <c r="AE32" s="160" t="s">
        <v>6</v>
      </c>
      <c r="AF32" s="160" t="s">
        <v>7</v>
      </c>
      <c r="AG32" s="160" t="s">
        <v>6</v>
      </c>
      <c r="AH32" s="160" t="s">
        <v>7</v>
      </c>
      <c r="AI32" s="160" t="s">
        <v>6</v>
      </c>
      <c r="AJ32" s="160" t="s">
        <v>7</v>
      </c>
      <c r="AK32" s="160" t="s">
        <v>6</v>
      </c>
      <c r="AL32" s="160" t="s">
        <v>7</v>
      </c>
      <c r="AM32" s="160" t="s">
        <v>6</v>
      </c>
      <c r="AN32" s="160" t="s">
        <v>7</v>
      </c>
      <c r="AO32" s="160" t="s">
        <v>6</v>
      </c>
      <c r="AP32" s="160" t="s">
        <v>7</v>
      </c>
      <c r="AQ32" s="282"/>
      <c r="AR32" s="159" t="s">
        <v>1</v>
      </c>
      <c r="AS32" s="160" t="s">
        <v>6</v>
      </c>
      <c r="AT32" s="160" t="s">
        <v>7</v>
      </c>
      <c r="AU32" s="160" t="s">
        <v>6</v>
      </c>
      <c r="AV32" s="160" t="s">
        <v>7</v>
      </c>
      <c r="AW32" s="160" t="s">
        <v>6</v>
      </c>
      <c r="AX32" s="160" t="s">
        <v>7</v>
      </c>
      <c r="AY32" s="160" t="s">
        <v>6</v>
      </c>
      <c r="AZ32" s="160" t="s">
        <v>7</v>
      </c>
      <c r="BA32" s="160" t="s">
        <v>6</v>
      </c>
      <c r="BB32" s="160" t="s">
        <v>7</v>
      </c>
      <c r="BC32" s="160" t="s">
        <v>6</v>
      </c>
      <c r="BD32" s="160" t="s">
        <v>7</v>
      </c>
      <c r="BE32" s="282"/>
      <c r="BF32" s="159" t="s">
        <v>1</v>
      </c>
      <c r="BG32" s="160" t="s">
        <v>6</v>
      </c>
      <c r="BH32" s="160" t="s">
        <v>7</v>
      </c>
      <c r="BI32" s="160" t="s">
        <v>6</v>
      </c>
      <c r="BJ32" s="160" t="s">
        <v>7</v>
      </c>
      <c r="BK32" s="160" t="s">
        <v>6</v>
      </c>
      <c r="BL32" s="160" t="s">
        <v>7</v>
      </c>
      <c r="BM32" s="160" t="s">
        <v>6</v>
      </c>
      <c r="BN32" s="160" t="s">
        <v>7</v>
      </c>
      <c r="BO32" s="160" t="s">
        <v>6</v>
      </c>
      <c r="BP32" s="160" t="s">
        <v>7</v>
      </c>
      <c r="BQ32" s="160" t="s">
        <v>6</v>
      </c>
      <c r="BR32" s="160" t="s">
        <v>7</v>
      </c>
      <c r="BS32" s="162"/>
      <c r="BT32" s="6"/>
    </row>
    <row r="33" spans="1:74" s="1" customFormat="1" x14ac:dyDescent="0.3">
      <c r="A33" s="51" t="s">
        <v>2</v>
      </c>
      <c r="B33" s="82" t="s">
        <v>59</v>
      </c>
      <c r="C33" s="89">
        <v>150</v>
      </c>
      <c r="D33" s="89">
        <v>200</v>
      </c>
      <c r="E33" s="105">
        <v>110.6</v>
      </c>
      <c r="F33" s="105">
        <v>146</v>
      </c>
      <c r="G33" s="105">
        <v>4.3099999999999996</v>
      </c>
      <c r="H33" s="105">
        <v>5.7</v>
      </c>
      <c r="I33" s="105">
        <v>3.98</v>
      </c>
      <c r="J33" s="105">
        <v>5.26</v>
      </c>
      <c r="K33" s="105">
        <v>14.38</v>
      </c>
      <c r="L33" s="105">
        <v>18.98</v>
      </c>
      <c r="M33" s="106">
        <v>7.89</v>
      </c>
      <c r="N33" s="106">
        <v>8.92</v>
      </c>
      <c r="O33" s="91">
        <v>171</v>
      </c>
      <c r="P33" s="82" t="s">
        <v>134</v>
      </c>
      <c r="Q33" s="89">
        <v>150</v>
      </c>
      <c r="R33" s="89">
        <v>200</v>
      </c>
      <c r="S33" s="105">
        <v>163.19999999999999</v>
      </c>
      <c r="T33" s="105">
        <v>215.4</v>
      </c>
      <c r="U33" s="105">
        <v>4.6900000000000004</v>
      </c>
      <c r="V33" s="105">
        <v>6.02</v>
      </c>
      <c r="W33" s="105">
        <v>5.65</v>
      </c>
      <c r="X33" s="105">
        <v>7.46</v>
      </c>
      <c r="Y33" s="105">
        <v>23.37</v>
      </c>
      <c r="Z33" s="105">
        <v>30.86</v>
      </c>
      <c r="AA33" s="106">
        <v>7.89</v>
      </c>
      <c r="AB33" s="106">
        <v>8.92</v>
      </c>
      <c r="AC33" s="91"/>
      <c r="AD33" s="82" t="s">
        <v>80</v>
      </c>
      <c r="AE33" s="89">
        <v>150</v>
      </c>
      <c r="AF33" s="89">
        <v>200</v>
      </c>
      <c r="AG33" s="89">
        <v>212.7</v>
      </c>
      <c r="AH33" s="89">
        <v>283.60000000000002</v>
      </c>
      <c r="AI33" s="105">
        <v>5.85</v>
      </c>
      <c r="AJ33" s="105">
        <v>7.8</v>
      </c>
      <c r="AK33" s="105">
        <v>7.0949999999999998</v>
      </c>
      <c r="AL33" s="105">
        <v>12.54</v>
      </c>
      <c r="AM33" s="105">
        <v>26.85</v>
      </c>
      <c r="AN33" s="105">
        <v>35.799999999999997</v>
      </c>
      <c r="AO33" s="104">
        <v>5.91</v>
      </c>
      <c r="AP33" s="104">
        <v>6.14</v>
      </c>
      <c r="AQ33" s="91" t="s">
        <v>79</v>
      </c>
      <c r="AR33" s="83" t="s">
        <v>102</v>
      </c>
      <c r="AS33" s="129">
        <v>150</v>
      </c>
      <c r="AT33" s="129">
        <v>200</v>
      </c>
      <c r="AU33" s="97">
        <v>154.5</v>
      </c>
      <c r="AV33" s="97">
        <v>206</v>
      </c>
      <c r="AW33" s="97">
        <v>5.4</v>
      </c>
      <c r="AX33" s="97">
        <v>7.2</v>
      </c>
      <c r="AY33" s="97">
        <v>4.95</v>
      </c>
      <c r="AZ33" s="97">
        <v>6.6</v>
      </c>
      <c r="BA33" s="97">
        <v>22.44</v>
      </c>
      <c r="BB33" s="97">
        <v>30.55</v>
      </c>
      <c r="BC33" s="98">
        <v>8.56</v>
      </c>
      <c r="BD33" s="98">
        <v>10.33</v>
      </c>
      <c r="BE33" s="130">
        <v>0.5</v>
      </c>
      <c r="BF33" s="82" t="s">
        <v>49</v>
      </c>
      <c r="BG33" s="89">
        <v>150</v>
      </c>
      <c r="BH33" s="89">
        <v>200</v>
      </c>
      <c r="BI33" s="89">
        <v>171.3</v>
      </c>
      <c r="BJ33" s="89">
        <v>226.2</v>
      </c>
      <c r="BK33" s="105">
        <v>3.98</v>
      </c>
      <c r="BL33" s="105">
        <v>5.26</v>
      </c>
      <c r="BM33" s="105">
        <v>8.83</v>
      </c>
      <c r="BN33" s="105">
        <v>11.66</v>
      </c>
      <c r="BO33" s="105">
        <v>18.98</v>
      </c>
      <c r="BP33" s="105">
        <v>25.06</v>
      </c>
      <c r="BQ33" s="104">
        <v>8.84</v>
      </c>
      <c r="BR33" s="104">
        <v>10.97</v>
      </c>
      <c r="BS33" s="91" t="s">
        <v>53</v>
      </c>
      <c r="BT33" s="13"/>
    </row>
    <row r="34" spans="1:74" s="1" customFormat="1" x14ac:dyDescent="0.3">
      <c r="A34" s="52"/>
      <c r="B34" s="84" t="s">
        <v>43</v>
      </c>
      <c r="C34" s="81">
        <v>180</v>
      </c>
      <c r="D34" s="81">
        <v>200</v>
      </c>
      <c r="E34" s="85">
        <v>106.79</v>
      </c>
      <c r="F34" s="85">
        <v>118.66</v>
      </c>
      <c r="G34" s="81">
        <v>3.78</v>
      </c>
      <c r="H34" s="81">
        <v>4.2</v>
      </c>
      <c r="I34" s="81">
        <v>3.26</v>
      </c>
      <c r="J34" s="81">
        <v>3.62</v>
      </c>
      <c r="K34" s="81">
        <v>15.55</v>
      </c>
      <c r="L34" s="81">
        <v>17.28</v>
      </c>
      <c r="M34" s="86">
        <v>5.72</v>
      </c>
      <c r="N34" s="86">
        <v>5.81</v>
      </c>
      <c r="O34" s="87" t="s">
        <v>71</v>
      </c>
      <c r="P34" s="84" t="s">
        <v>58</v>
      </c>
      <c r="Q34" s="107">
        <v>180</v>
      </c>
      <c r="R34" s="81">
        <v>200</v>
      </c>
      <c r="S34" s="81">
        <v>84.01</v>
      </c>
      <c r="T34" s="81">
        <v>93.34</v>
      </c>
      <c r="U34" s="81">
        <v>2.81</v>
      </c>
      <c r="V34" s="81">
        <v>3.12</v>
      </c>
      <c r="W34" s="81">
        <v>2.39</v>
      </c>
      <c r="X34" s="81">
        <v>2.66</v>
      </c>
      <c r="Y34" s="81">
        <v>12.76</v>
      </c>
      <c r="Z34" s="81">
        <v>14.18</v>
      </c>
      <c r="AA34" s="86">
        <v>6.43</v>
      </c>
      <c r="AB34" s="86">
        <v>8.69</v>
      </c>
      <c r="AC34" s="95" t="s">
        <v>70</v>
      </c>
      <c r="AD34" s="84" t="s">
        <v>43</v>
      </c>
      <c r="AE34" s="81">
        <v>180</v>
      </c>
      <c r="AF34" s="81">
        <v>200</v>
      </c>
      <c r="AG34" s="85">
        <v>106.79</v>
      </c>
      <c r="AH34" s="85">
        <v>118.66</v>
      </c>
      <c r="AI34" s="81">
        <v>3.78</v>
      </c>
      <c r="AJ34" s="81">
        <v>4.2</v>
      </c>
      <c r="AK34" s="81">
        <v>3.26</v>
      </c>
      <c r="AL34" s="81">
        <v>3.62</v>
      </c>
      <c r="AM34" s="81">
        <v>15.55</v>
      </c>
      <c r="AN34" s="81">
        <v>17.28</v>
      </c>
      <c r="AO34" s="86">
        <v>5.72</v>
      </c>
      <c r="AP34" s="86">
        <v>5.81</v>
      </c>
      <c r="AQ34" s="87" t="s">
        <v>71</v>
      </c>
      <c r="AR34" s="84" t="s">
        <v>51</v>
      </c>
      <c r="AS34" s="81">
        <v>180</v>
      </c>
      <c r="AT34" s="81">
        <v>200</v>
      </c>
      <c r="AU34" s="81">
        <v>84.01</v>
      </c>
      <c r="AV34" s="81">
        <v>93.34</v>
      </c>
      <c r="AW34" s="81">
        <v>2.81</v>
      </c>
      <c r="AX34" s="81">
        <v>3.12</v>
      </c>
      <c r="AY34" s="81">
        <v>2.39</v>
      </c>
      <c r="AZ34" s="81">
        <v>2.66</v>
      </c>
      <c r="BA34" s="81">
        <v>12.76</v>
      </c>
      <c r="BB34" s="81">
        <v>14.18</v>
      </c>
      <c r="BC34" s="86">
        <v>6.43</v>
      </c>
      <c r="BD34" s="86">
        <v>8.69</v>
      </c>
      <c r="BE34" s="95" t="s">
        <v>70</v>
      </c>
      <c r="BF34" s="84" t="s">
        <v>43</v>
      </c>
      <c r="BG34" s="81">
        <v>180</v>
      </c>
      <c r="BH34" s="81">
        <v>200</v>
      </c>
      <c r="BI34" s="85">
        <v>106.79</v>
      </c>
      <c r="BJ34" s="85">
        <v>118.66</v>
      </c>
      <c r="BK34" s="81">
        <v>3.78</v>
      </c>
      <c r="BL34" s="81">
        <v>4.2</v>
      </c>
      <c r="BM34" s="81">
        <v>3.26</v>
      </c>
      <c r="BN34" s="81">
        <v>3.62</v>
      </c>
      <c r="BO34" s="81">
        <v>15.55</v>
      </c>
      <c r="BP34" s="81">
        <v>17.28</v>
      </c>
      <c r="BQ34" s="86">
        <v>5.72</v>
      </c>
      <c r="BR34" s="86">
        <v>5.81</v>
      </c>
      <c r="BS34" s="87" t="s">
        <v>71</v>
      </c>
      <c r="BT34" s="13"/>
    </row>
    <row r="35" spans="1:74" s="1" customFormat="1" x14ac:dyDescent="0.3">
      <c r="A35" s="52"/>
      <c r="B35" s="84" t="s">
        <v>44</v>
      </c>
      <c r="C35" s="81">
        <v>30</v>
      </c>
      <c r="D35" s="81">
        <v>40</v>
      </c>
      <c r="E35" s="85">
        <v>64.33</v>
      </c>
      <c r="F35" s="85">
        <v>85.77</v>
      </c>
      <c r="G35" s="81">
        <v>1.84</v>
      </c>
      <c r="H35" s="81">
        <v>2.46</v>
      </c>
      <c r="I35" s="81">
        <v>0.64</v>
      </c>
      <c r="J35" s="81">
        <v>0.86</v>
      </c>
      <c r="K35" s="81">
        <v>12.56</v>
      </c>
      <c r="L35" s="81">
        <v>16.739999999999998</v>
      </c>
      <c r="M35" s="86">
        <v>1.94</v>
      </c>
      <c r="N35" s="86">
        <v>2.5499999999999998</v>
      </c>
      <c r="O35" s="95">
        <v>147</v>
      </c>
      <c r="P35" s="84" t="s">
        <v>37</v>
      </c>
      <c r="Q35" s="81">
        <v>30</v>
      </c>
      <c r="R35" s="81">
        <v>40</v>
      </c>
      <c r="S35" s="85">
        <v>64.33</v>
      </c>
      <c r="T35" s="85">
        <v>85.77</v>
      </c>
      <c r="U35" s="81">
        <v>1.84</v>
      </c>
      <c r="V35" s="81">
        <v>2.46</v>
      </c>
      <c r="W35" s="81">
        <v>0.64</v>
      </c>
      <c r="X35" s="81">
        <v>0.86</v>
      </c>
      <c r="Y35" s="81">
        <v>12.56</v>
      </c>
      <c r="Z35" s="81">
        <v>16.739999999999998</v>
      </c>
      <c r="AA35" s="86">
        <v>2.69</v>
      </c>
      <c r="AB35" s="86">
        <v>3.59</v>
      </c>
      <c r="AC35" s="95">
        <v>147</v>
      </c>
      <c r="AD35" s="84" t="s">
        <v>37</v>
      </c>
      <c r="AE35" s="81">
        <v>30</v>
      </c>
      <c r="AF35" s="81">
        <v>40</v>
      </c>
      <c r="AG35" s="85">
        <v>64.33</v>
      </c>
      <c r="AH35" s="85">
        <v>85.77</v>
      </c>
      <c r="AI35" s="81">
        <v>1.84</v>
      </c>
      <c r="AJ35" s="81">
        <v>2.46</v>
      </c>
      <c r="AK35" s="81">
        <v>0.64</v>
      </c>
      <c r="AL35" s="81">
        <v>0.86</v>
      </c>
      <c r="AM35" s="81">
        <v>12.56</v>
      </c>
      <c r="AN35" s="81">
        <v>16.739999999999998</v>
      </c>
      <c r="AO35" s="86">
        <v>2.69</v>
      </c>
      <c r="AP35" s="86">
        <v>3.59</v>
      </c>
      <c r="AQ35" s="95"/>
      <c r="AR35" s="84" t="s">
        <v>37</v>
      </c>
      <c r="AS35" s="81">
        <v>30</v>
      </c>
      <c r="AT35" s="81">
        <v>40</v>
      </c>
      <c r="AU35" s="85">
        <v>64.33</v>
      </c>
      <c r="AV35" s="85">
        <v>85.77</v>
      </c>
      <c r="AW35" s="81">
        <v>1.84</v>
      </c>
      <c r="AX35" s="81">
        <v>2.46</v>
      </c>
      <c r="AY35" s="81">
        <v>0.64</v>
      </c>
      <c r="AZ35" s="81">
        <v>0.86</v>
      </c>
      <c r="BA35" s="81">
        <v>12.56</v>
      </c>
      <c r="BB35" s="81">
        <v>16.739999999999998</v>
      </c>
      <c r="BC35" s="86">
        <v>2.69</v>
      </c>
      <c r="BD35" s="86">
        <v>3.59</v>
      </c>
      <c r="BE35" s="95">
        <v>147</v>
      </c>
      <c r="BF35" s="84" t="s">
        <v>37</v>
      </c>
      <c r="BG35" s="81">
        <v>30</v>
      </c>
      <c r="BH35" s="81">
        <v>40</v>
      </c>
      <c r="BI35" s="85">
        <v>64.33</v>
      </c>
      <c r="BJ35" s="85">
        <v>85.77</v>
      </c>
      <c r="BK35" s="81">
        <v>1.84</v>
      </c>
      <c r="BL35" s="81">
        <v>2.46</v>
      </c>
      <c r="BM35" s="81">
        <v>0.64</v>
      </c>
      <c r="BN35" s="81">
        <v>0.86</v>
      </c>
      <c r="BO35" s="81">
        <v>12.56</v>
      </c>
      <c r="BP35" s="81">
        <v>16.739999999999998</v>
      </c>
      <c r="BQ35" s="86">
        <v>2.69</v>
      </c>
      <c r="BR35" s="86">
        <v>3.59</v>
      </c>
      <c r="BS35" s="95">
        <v>147</v>
      </c>
      <c r="BT35" s="13"/>
    </row>
    <row r="36" spans="1:74" s="1" customFormat="1" x14ac:dyDescent="0.3">
      <c r="A36" s="52"/>
      <c r="B36" s="84" t="s">
        <v>38</v>
      </c>
      <c r="C36" s="86">
        <v>9</v>
      </c>
      <c r="D36" s="86">
        <v>9</v>
      </c>
      <c r="E36" s="81">
        <v>59.84</v>
      </c>
      <c r="F36" s="81">
        <v>59.84</v>
      </c>
      <c r="G36" s="81">
        <v>6.64</v>
      </c>
      <c r="H36" s="81">
        <v>6.64</v>
      </c>
      <c r="I36" s="86">
        <v>0.08</v>
      </c>
      <c r="J36" s="81">
        <v>0.08</v>
      </c>
      <c r="K36" s="81">
        <v>0.08</v>
      </c>
      <c r="L36" s="81">
        <v>0.08</v>
      </c>
      <c r="M36" s="86">
        <v>5.85</v>
      </c>
      <c r="N36" s="86">
        <v>5.85</v>
      </c>
      <c r="O36" s="87"/>
      <c r="P36" s="84" t="s">
        <v>48</v>
      </c>
      <c r="Q36" s="86">
        <v>9</v>
      </c>
      <c r="R36" s="86">
        <v>9</v>
      </c>
      <c r="S36" s="81">
        <v>59.84</v>
      </c>
      <c r="T36" s="81">
        <v>59.84</v>
      </c>
      <c r="U36" s="81">
        <v>6.64</v>
      </c>
      <c r="V36" s="81">
        <v>6.64</v>
      </c>
      <c r="W36" s="86">
        <v>0.08</v>
      </c>
      <c r="X36" s="81">
        <v>0.08</v>
      </c>
      <c r="Y36" s="81">
        <v>0.08</v>
      </c>
      <c r="Z36" s="81">
        <v>0.08</v>
      </c>
      <c r="AA36" s="86">
        <v>5.85</v>
      </c>
      <c r="AB36" s="86">
        <v>5.85</v>
      </c>
      <c r="AC36" s="117"/>
      <c r="AD36" s="84" t="s">
        <v>38</v>
      </c>
      <c r="AE36" s="86">
        <v>9</v>
      </c>
      <c r="AF36" s="86">
        <v>9</v>
      </c>
      <c r="AG36" s="81">
        <v>59.84</v>
      </c>
      <c r="AH36" s="81">
        <v>59.84</v>
      </c>
      <c r="AI36" s="81">
        <v>6.64</v>
      </c>
      <c r="AJ36" s="81">
        <v>6.64</v>
      </c>
      <c r="AK36" s="86">
        <v>0.08</v>
      </c>
      <c r="AL36" s="81">
        <v>0.08</v>
      </c>
      <c r="AM36" s="81">
        <v>0.08</v>
      </c>
      <c r="AN36" s="81">
        <v>0.08</v>
      </c>
      <c r="AO36" s="86">
        <v>5.85</v>
      </c>
      <c r="AP36" s="86">
        <v>5.85</v>
      </c>
      <c r="AQ36" s="95"/>
      <c r="AR36" s="84" t="s">
        <v>38</v>
      </c>
      <c r="AS36" s="86">
        <v>9</v>
      </c>
      <c r="AT36" s="86">
        <v>9</v>
      </c>
      <c r="AU36" s="81">
        <v>59.84</v>
      </c>
      <c r="AV36" s="81">
        <v>59.84</v>
      </c>
      <c r="AW36" s="81">
        <v>6.64</v>
      </c>
      <c r="AX36" s="81">
        <v>6.64</v>
      </c>
      <c r="AY36" s="86">
        <v>0.08</v>
      </c>
      <c r="AZ36" s="81">
        <v>0.08</v>
      </c>
      <c r="BA36" s="81">
        <v>0.08</v>
      </c>
      <c r="BB36" s="81">
        <v>0.08</v>
      </c>
      <c r="BC36" s="86">
        <v>5.85</v>
      </c>
      <c r="BD36" s="86">
        <v>5.85</v>
      </c>
      <c r="BE36" s="95"/>
      <c r="BF36" s="84" t="s">
        <v>38</v>
      </c>
      <c r="BG36" s="86">
        <v>9</v>
      </c>
      <c r="BH36" s="86">
        <v>9</v>
      </c>
      <c r="BI36" s="81">
        <v>59.84</v>
      </c>
      <c r="BJ36" s="81">
        <v>59.84</v>
      </c>
      <c r="BK36" s="81">
        <v>6.64</v>
      </c>
      <c r="BL36" s="81">
        <v>6.64</v>
      </c>
      <c r="BM36" s="86">
        <v>0.08</v>
      </c>
      <c r="BN36" s="81">
        <v>0.08</v>
      </c>
      <c r="BO36" s="81">
        <v>0.08</v>
      </c>
      <c r="BP36" s="81">
        <v>0.08</v>
      </c>
      <c r="BQ36" s="86">
        <v>5.85</v>
      </c>
      <c r="BR36" s="86">
        <v>5.85</v>
      </c>
      <c r="BS36" s="95"/>
      <c r="BT36" s="13"/>
    </row>
    <row r="37" spans="1:74" s="1" customFormat="1" x14ac:dyDescent="0.3">
      <c r="A37" s="52"/>
      <c r="B37" s="84"/>
      <c r="C37" s="107"/>
      <c r="D37" s="81"/>
      <c r="E37" s="81"/>
      <c r="F37" s="81"/>
      <c r="G37" s="81"/>
      <c r="H37" s="81"/>
      <c r="I37" s="81"/>
      <c r="J37" s="81"/>
      <c r="K37" s="81"/>
      <c r="L37" s="81"/>
      <c r="M37" s="86"/>
      <c r="N37" s="86"/>
      <c r="O37" s="14"/>
      <c r="P37" s="84" t="s">
        <v>39</v>
      </c>
      <c r="Q37" s="107">
        <v>7</v>
      </c>
      <c r="R37" s="81">
        <v>9</v>
      </c>
      <c r="S37" s="81">
        <v>17.600000000000001</v>
      </c>
      <c r="T37" s="81">
        <v>24.64</v>
      </c>
      <c r="U37" s="81">
        <v>1.3</v>
      </c>
      <c r="V37" s="81">
        <v>1.82</v>
      </c>
      <c r="W37" s="81">
        <v>1.34</v>
      </c>
      <c r="X37" s="81">
        <v>1.88</v>
      </c>
      <c r="Y37" s="81">
        <v>0</v>
      </c>
      <c r="Z37" s="81">
        <v>0</v>
      </c>
      <c r="AA37" s="86">
        <v>4.12</v>
      </c>
      <c r="AB37" s="86">
        <v>5.3</v>
      </c>
      <c r="AC37" s="14"/>
      <c r="AD37" s="84"/>
      <c r="AE37" s="107"/>
      <c r="AF37" s="81"/>
      <c r="AG37" s="81"/>
      <c r="AH37" s="81"/>
      <c r="AI37" s="81"/>
      <c r="AJ37" s="81"/>
      <c r="AK37" s="81"/>
      <c r="AL37" s="81"/>
      <c r="AM37" s="81"/>
      <c r="AN37" s="81"/>
      <c r="AO37" s="86"/>
      <c r="AP37" s="86"/>
      <c r="AQ37" s="95"/>
      <c r="AR37" s="84"/>
      <c r="AS37" s="107"/>
      <c r="AT37" s="81"/>
      <c r="AU37" s="81"/>
      <c r="AV37" s="81"/>
      <c r="AW37" s="81"/>
      <c r="AX37" s="81"/>
      <c r="AY37" s="81"/>
      <c r="AZ37" s="81"/>
      <c r="BA37" s="81"/>
      <c r="BB37" s="81"/>
      <c r="BC37" s="86"/>
      <c r="BD37" s="86"/>
      <c r="BE37" s="95"/>
      <c r="BF37" s="84" t="s">
        <v>116</v>
      </c>
      <c r="BG37" s="107">
        <v>7</v>
      </c>
      <c r="BH37" s="81">
        <v>9</v>
      </c>
      <c r="BI37" s="81">
        <v>17.600000000000001</v>
      </c>
      <c r="BJ37" s="81">
        <v>24.64</v>
      </c>
      <c r="BK37" s="81">
        <v>1.3</v>
      </c>
      <c r="BL37" s="81">
        <v>1.82</v>
      </c>
      <c r="BM37" s="81">
        <v>1.34</v>
      </c>
      <c r="BN37" s="81">
        <v>1.88</v>
      </c>
      <c r="BO37" s="81">
        <v>0</v>
      </c>
      <c r="BP37" s="81">
        <v>0</v>
      </c>
      <c r="BQ37" s="86">
        <v>4.12</v>
      </c>
      <c r="BR37" s="86">
        <v>5.3</v>
      </c>
      <c r="BS37" s="95"/>
      <c r="BT37" s="13"/>
    </row>
    <row r="38" spans="1:74" s="71" customFormat="1" ht="13.8" thickBot="1" x14ac:dyDescent="0.35">
      <c r="A38" s="74"/>
      <c r="B38" s="131"/>
      <c r="C38" s="110">
        <f>C33+C34+C35+C36</f>
        <v>369</v>
      </c>
      <c r="D38" s="111">
        <f t="shared" ref="D38:N38" si="26">SUM(D33:D37)</f>
        <v>449</v>
      </c>
      <c r="E38" s="125">
        <f t="shared" si="26"/>
        <v>341.55999999999995</v>
      </c>
      <c r="F38" s="125">
        <f t="shared" si="26"/>
        <v>410.27</v>
      </c>
      <c r="G38" s="125">
        <f t="shared" si="26"/>
        <v>16.57</v>
      </c>
      <c r="H38" s="125">
        <f t="shared" si="26"/>
        <v>19</v>
      </c>
      <c r="I38" s="125">
        <f t="shared" si="26"/>
        <v>7.96</v>
      </c>
      <c r="J38" s="125">
        <f t="shared" si="26"/>
        <v>9.8199999999999985</v>
      </c>
      <c r="K38" s="125">
        <f t="shared" si="26"/>
        <v>42.57</v>
      </c>
      <c r="L38" s="125">
        <f t="shared" si="26"/>
        <v>53.08</v>
      </c>
      <c r="M38" s="125">
        <f t="shared" si="26"/>
        <v>21.4</v>
      </c>
      <c r="N38" s="125">
        <f t="shared" si="26"/>
        <v>23.130000000000003</v>
      </c>
      <c r="O38" s="163"/>
      <c r="P38" s="112"/>
      <c r="Q38" s="110">
        <f t="shared" ref="Q38:AB38" si="27">SUM(Q33:Q37)</f>
        <v>376</v>
      </c>
      <c r="R38" s="110">
        <f t="shared" si="27"/>
        <v>458</v>
      </c>
      <c r="S38" s="110">
        <f t="shared" si="27"/>
        <v>388.98</v>
      </c>
      <c r="T38" s="110">
        <f t="shared" si="27"/>
        <v>478.99</v>
      </c>
      <c r="U38" s="110">
        <f t="shared" si="27"/>
        <v>17.28</v>
      </c>
      <c r="V38" s="110">
        <f t="shared" si="27"/>
        <v>20.060000000000002</v>
      </c>
      <c r="W38" s="110">
        <f t="shared" si="27"/>
        <v>10.100000000000001</v>
      </c>
      <c r="X38" s="110">
        <f t="shared" si="27"/>
        <v>12.940000000000001</v>
      </c>
      <c r="Y38" s="110">
        <f t="shared" si="27"/>
        <v>48.77</v>
      </c>
      <c r="Z38" s="110">
        <f t="shared" si="27"/>
        <v>61.86</v>
      </c>
      <c r="AA38" s="110">
        <f t="shared" si="27"/>
        <v>26.98</v>
      </c>
      <c r="AB38" s="110">
        <f t="shared" si="27"/>
        <v>32.349999999999994</v>
      </c>
      <c r="AC38" s="118"/>
      <c r="AD38" s="112"/>
      <c r="AE38" s="113">
        <f>SUM(AE33:AE37)</f>
        <v>369</v>
      </c>
      <c r="AF38" s="113">
        <f>SUM(AF33:AF37)</f>
        <v>449</v>
      </c>
      <c r="AG38" s="113">
        <f>SUM(AG33:AG37)</f>
        <v>443.65999999999997</v>
      </c>
      <c r="AH38" s="113">
        <f t="shared" ref="AH38:AN38" si="28">SUM(AH33:AH37)</f>
        <v>547.87</v>
      </c>
      <c r="AI38" s="113">
        <f t="shared" si="28"/>
        <v>18.11</v>
      </c>
      <c r="AJ38" s="113">
        <f t="shared" si="28"/>
        <v>21.1</v>
      </c>
      <c r="AK38" s="113">
        <f t="shared" si="28"/>
        <v>11.075000000000001</v>
      </c>
      <c r="AL38" s="113">
        <f t="shared" si="28"/>
        <v>17.099999999999998</v>
      </c>
      <c r="AM38" s="113">
        <f t="shared" si="28"/>
        <v>55.040000000000006</v>
      </c>
      <c r="AN38" s="113">
        <f t="shared" si="28"/>
        <v>69.899999999999991</v>
      </c>
      <c r="AO38" s="113">
        <f>SUM(AO33:AO37)</f>
        <v>20.169999999999998</v>
      </c>
      <c r="AP38" s="113">
        <f>SUM(AP33:AP37)</f>
        <v>21.39</v>
      </c>
      <c r="AQ38" s="122"/>
      <c r="AR38" s="112"/>
      <c r="AS38" s="111">
        <f t="shared" ref="AS38:BD38" si="29">SUM(AS33:AS37)</f>
        <v>369</v>
      </c>
      <c r="AT38" s="111">
        <f t="shared" si="29"/>
        <v>449</v>
      </c>
      <c r="AU38" s="110">
        <f t="shared" si="29"/>
        <v>362.67999999999995</v>
      </c>
      <c r="AV38" s="110">
        <f t="shared" si="29"/>
        <v>444.95000000000005</v>
      </c>
      <c r="AW38" s="110">
        <f t="shared" si="29"/>
        <v>16.690000000000001</v>
      </c>
      <c r="AX38" s="110">
        <f t="shared" si="29"/>
        <v>19.420000000000002</v>
      </c>
      <c r="AY38" s="110">
        <f t="shared" si="29"/>
        <v>8.0599999999999987</v>
      </c>
      <c r="AZ38" s="110">
        <f t="shared" si="29"/>
        <v>10.199999999999999</v>
      </c>
      <c r="BA38" s="110">
        <f t="shared" si="29"/>
        <v>47.84</v>
      </c>
      <c r="BB38" s="110">
        <f t="shared" si="29"/>
        <v>61.55</v>
      </c>
      <c r="BC38" s="110">
        <f t="shared" si="29"/>
        <v>23.53</v>
      </c>
      <c r="BD38" s="110">
        <f t="shared" si="29"/>
        <v>28.46</v>
      </c>
      <c r="BE38" s="118"/>
      <c r="BF38" s="131"/>
      <c r="BG38" s="132">
        <f>SUM(BG33:BG37)</f>
        <v>376</v>
      </c>
      <c r="BH38" s="132">
        <f>SUM(BH33:BH37)</f>
        <v>458</v>
      </c>
      <c r="BI38" s="132">
        <f>SUM(BI33:BI37)</f>
        <v>419.86</v>
      </c>
      <c r="BJ38" s="132">
        <f t="shared" ref="BJ38:BP38" si="30">SUM(BJ33:BJ37)</f>
        <v>515.11</v>
      </c>
      <c r="BK38" s="132">
        <f t="shared" si="30"/>
        <v>17.54</v>
      </c>
      <c r="BL38" s="132">
        <f t="shared" si="30"/>
        <v>20.380000000000003</v>
      </c>
      <c r="BM38" s="132">
        <f t="shared" si="30"/>
        <v>14.15</v>
      </c>
      <c r="BN38" s="132">
        <f t="shared" si="30"/>
        <v>18.099999999999998</v>
      </c>
      <c r="BO38" s="132">
        <f t="shared" si="30"/>
        <v>47.17</v>
      </c>
      <c r="BP38" s="132">
        <f t="shared" si="30"/>
        <v>59.16</v>
      </c>
      <c r="BQ38" s="132">
        <f>SUM(BQ33:BQ37)</f>
        <v>27.220000000000002</v>
      </c>
      <c r="BR38" s="132">
        <f>SUM(BR33:BR37)</f>
        <v>31.52</v>
      </c>
      <c r="BS38" s="132"/>
      <c r="BT38" s="70"/>
    </row>
    <row r="39" spans="1:74" s="71" customFormat="1" ht="13.8" thickBot="1" x14ac:dyDescent="0.35">
      <c r="A39" s="242"/>
      <c r="B39" s="243"/>
      <c r="C39" s="244"/>
      <c r="D39" s="245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6"/>
      <c r="P39" s="131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7"/>
      <c r="AD39" s="243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9"/>
      <c r="AR39" s="243"/>
      <c r="AS39" s="245"/>
      <c r="AT39" s="245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50"/>
      <c r="BF39" s="83"/>
      <c r="BG39" s="88"/>
      <c r="BH39" s="98"/>
      <c r="BI39" s="97"/>
      <c r="BJ39" s="97"/>
      <c r="BK39" s="105"/>
      <c r="BL39" s="105"/>
      <c r="BM39" s="105"/>
      <c r="BN39" s="105"/>
      <c r="BO39" s="105"/>
      <c r="BP39" s="105"/>
      <c r="BQ39" s="98"/>
      <c r="BR39" s="98"/>
      <c r="BS39" s="134"/>
      <c r="BT39" s="70"/>
    </row>
    <row r="40" spans="1:74" x14ac:dyDescent="0.3">
      <c r="A40" s="254" t="s">
        <v>3</v>
      </c>
      <c r="B40" s="83"/>
      <c r="C40" s="88"/>
      <c r="D40" s="98"/>
      <c r="E40" s="97"/>
      <c r="F40" s="97"/>
      <c r="G40" s="105"/>
      <c r="H40" s="105"/>
      <c r="I40" s="105"/>
      <c r="J40" s="105"/>
      <c r="K40" s="105"/>
      <c r="L40" s="105"/>
      <c r="M40" s="98"/>
      <c r="N40" s="98"/>
      <c r="O40" s="134"/>
      <c r="P40" s="92" t="s">
        <v>129</v>
      </c>
      <c r="Q40" s="93">
        <v>30</v>
      </c>
      <c r="R40" s="93">
        <v>40</v>
      </c>
      <c r="S40" s="93">
        <v>4.2</v>
      </c>
      <c r="T40" s="93">
        <v>5.6</v>
      </c>
      <c r="U40" s="115">
        <v>0.24</v>
      </c>
      <c r="V40" s="115">
        <v>0.32</v>
      </c>
      <c r="W40" s="115">
        <v>0.03</v>
      </c>
      <c r="X40" s="115">
        <v>0.04</v>
      </c>
      <c r="Y40" s="115">
        <v>0.75</v>
      </c>
      <c r="Z40" s="115">
        <v>1</v>
      </c>
      <c r="AA40" s="257">
        <v>6.48</v>
      </c>
      <c r="AB40" s="257">
        <v>8.64</v>
      </c>
      <c r="AC40" s="127" t="s">
        <v>110</v>
      </c>
      <c r="AD40" s="83"/>
      <c r="AE40" s="88"/>
      <c r="AF40" s="98"/>
      <c r="AG40" s="97"/>
      <c r="AH40" s="97"/>
      <c r="AI40" s="105"/>
      <c r="AJ40" s="105"/>
      <c r="AK40" s="105"/>
      <c r="AL40" s="105"/>
      <c r="AM40" s="105"/>
      <c r="AN40" s="105"/>
      <c r="AO40" s="98"/>
      <c r="AP40" s="98"/>
      <c r="AQ40" s="134"/>
      <c r="AR40" s="83"/>
      <c r="AS40" s="88"/>
      <c r="AT40" s="98"/>
      <c r="AU40" s="97"/>
      <c r="AV40" s="97"/>
      <c r="AW40" s="105"/>
      <c r="AX40" s="105"/>
      <c r="AY40" s="105"/>
      <c r="AZ40" s="105"/>
      <c r="BA40" s="105"/>
      <c r="BB40" s="105"/>
      <c r="BC40" s="98"/>
      <c r="BD40" s="98"/>
      <c r="BE40" s="119"/>
      <c r="BF40" s="236"/>
      <c r="BG40" s="237"/>
      <c r="BH40" s="238"/>
      <c r="BI40" s="239"/>
      <c r="BJ40" s="239"/>
      <c r="BK40" s="239"/>
      <c r="BL40" s="239"/>
      <c r="BM40" s="239"/>
      <c r="BN40" s="239"/>
      <c r="BO40" s="239"/>
      <c r="BP40" s="239"/>
      <c r="BQ40" s="238"/>
      <c r="BR40" s="238"/>
      <c r="BS40" s="119"/>
      <c r="BT40" s="16"/>
    </row>
    <row r="41" spans="1:74" s="71" customFormat="1" ht="13.8" thickBot="1" x14ac:dyDescent="0.35">
      <c r="A41" s="72"/>
      <c r="B41" s="164"/>
      <c r="C41" s="165">
        <f>C40</f>
        <v>0</v>
      </c>
      <c r="D41" s="165">
        <f t="shared" ref="D41:N41" si="31">D40</f>
        <v>0</v>
      </c>
      <c r="E41" s="165">
        <f t="shared" si="31"/>
        <v>0</v>
      </c>
      <c r="F41" s="165">
        <v>0</v>
      </c>
      <c r="G41" s="165">
        <f t="shared" si="31"/>
        <v>0</v>
      </c>
      <c r="H41" s="165">
        <f t="shared" si="31"/>
        <v>0</v>
      </c>
      <c r="I41" s="165">
        <f t="shared" si="31"/>
        <v>0</v>
      </c>
      <c r="J41" s="165">
        <f t="shared" si="31"/>
        <v>0</v>
      </c>
      <c r="K41" s="165">
        <f t="shared" si="31"/>
        <v>0</v>
      </c>
      <c r="L41" s="165">
        <f t="shared" si="31"/>
        <v>0</v>
      </c>
      <c r="M41" s="165">
        <f t="shared" si="31"/>
        <v>0</v>
      </c>
      <c r="N41" s="165">
        <f t="shared" si="31"/>
        <v>0</v>
      </c>
      <c r="O41" s="165"/>
      <c r="P41" s="112"/>
      <c r="Q41" s="110">
        <f>Q40</f>
        <v>30</v>
      </c>
      <c r="R41" s="110">
        <f t="shared" ref="R41:Z41" si="32">R40</f>
        <v>40</v>
      </c>
      <c r="S41" s="110">
        <f t="shared" si="32"/>
        <v>4.2</v>
      </c>
      <c r="T41" s="110">
        <f t="shared" si="32"/>
        <v>5.6</v>
      </c>
      <c r="U41" s="110">
        <f t="shared" si="32"/>
        <v>0.24</v>
      </c>
      <c r="V41" s="110">
        <f t="shared" si="32"/>
        <v>0.32</v>
      </c>
      <c r="W41" s="110">
        <f t="shared" si="32"/>
        <v>0.03</v>
      </c>
      <c r="X41" s="110">
        <f t="shared" si="32"/>
        <v>0.04</v>
      </c>
      <c r="Y41" s="110">
        <f t="shared" si="32"/>
        <v>0.75</v>
      </c>
      <c r="Z41" s="110">
        <f t="shared" si="32"/>
        <v>1</v>
      </c>
      <c r="AA41" s="110">
        <f>AA40</f>
        <v>6.48</v>
      </c>
      <c r="AB41" s="110">
        <f>AB40</f>
        <v>8.64</v>
      </c>
      <c r="AC41" s="120"/>
      <c r="AD41" s="112"/>
      <c r="AE41" s="111">
        <f t="shared" ref="AE41:AP41" si="33">AE40</f>
        <v>0</v>
      </c>
      <c r="AF41" s="111">
        <f t="shared" si="33"/>
        <v>0</v>
      </c>
      <c r="AG41" s="111">
        <f t="shared" si="33"/>
        <v>0</v>
      </c>
      <c r="AH41" s="111">
        <f t="shared" si="33"/>
        <v>0</v>
      </c>
      <c r="AI41" s="111">
        <f t="shared" si="33"/>
        <v>0</v>
      </c>
      <c r="AJ41" s="111">
        <f t="shared" si="33"/>
        <v>0</v>
      </c>
      <c r="AK41" s="111">
        <f t="shared" si="33"/>
        <v>0</v>
      </c>
      <c r="AL41" s="111">
        <f t="shared" si="33"/>
        <v>0</v>
      </c>
      <c r="AM41" s="111">
        <f t="shared" si="33"/>
        <v>0</v>
      </c>
      <c r="AN41" s="111">
        <f t="shared" si="33"/>
        <v>0</v>
      </c>
      <c r="AO41" s="111">
        <f t="shared" si="33"/>
        <v>0</v>
      </c>
      <c r="AP41" s="111">
        <f t="shared" si="33"/>
        <v>0</v>
      </c>
      <c r="AQ41" s="118"/>
      <c r="AR41" s="112"/>
      <c r="AS41" s="111">
        <f>AS40</f>
        <v>0</v>
      </c>
      <c r="AT41" s="111">
        <f t="shared" ref="AT41:BC41" si="34">AT40</f>
        <v>0</v>
      </c>
      <c r="AU41" s="111">
        <f t="shared" si="34"/>
        <v>0</v>
      </c>
      <c r="AV41" s="111">
        <f t="shared" si="34"/>
        <v>0</v>
      </c>
      <c r="AW41" s="111">
        <f t="shared" si="34"/>
        <v>0</v>
      </c>
      <c r="AX41" s="111">
        <f t="shared" si="34"/>
        <v>0</v>
      </c>
      <c r="AY41" s="111">
        <f t="shared" si="34"/>
        <v>0</v>
      </c>
      <c r="AZ41" s="111">
        <f t="shared" si="34"/>
        <v>0</v>
      </c>
      <c r="BA41" s="111">
        <f t="shared" si="34"/>
        <v>0</v>
      </c>
      <c r="BB41" s="111">
        <f t="shared" si="34"/>
        <v>0</v>
      </c>
      <c r="BC41" s="111">
        <f t="shared" si="34"/>
        <v>0</v>
      </c>
      <c r="BD41" s="263">
        <f>BD40</f>
        <v>0</v>
      </c>
      <c r="BE41" s="118"/>
      <c r="BF41" s="112"/>
      <c r="BG41" s="111">
        <f>BG39+BG40</f>
        <v>0</v>
      </c>
      <c r="BH41" s="110">
        <f>BH40+BH39</f>
        <v>0</v>
      </c>
      <c r="BI41" s="110">
        <f>+BI39+BI40</f>
        <v>0</v>
      </c>
      <c r="BJ41" s="110">
        <f>BJ39+BJ40</f>
        <v>0</v>
      </c>
      <c r="BK41" s="110">
        <f>BK40+BK39</f>
        <v>0</v>
      </c>
      <c r="BL41" s="110">
        <f>BL39+BL40</f>
        <v>0</v>
      </c>
      <c r="BM41" s="110">
        <f t="shared" ref="BM41:BR41" si="35">BM40+BM39</f>
        <v>0</v>
      </c>
      <c r="BN41" s="110">
        <f t="shared" si="35"/>
        <v>0</v>
      </c>
      <c r="BO41" s="110">
        <f t="shared" si="35"/>
        <v>0</v>
      </c>
      <c r="BP41" s="110">
        <f t="shared" si="35"/>
        <v>0</v>
      </c>
      <c r="BQ41" s="110">
        <f t="shared" si="35"/>
        <v>0</v>
      </c>
      <c r="BR41" s="110">
        <f t="shared" si="35"/>
        <v>0</v>
      </c>
      <c r="BS41" s="122"/>
      <c r="BT41" s="70"/>
    </row>
    <row r="42" spans="1:74" ht="26.4" x14ac:dyDescent="0.3">
      <c r="A42" s="51" t="s">
        <v>4</v>
      </c>
      <c r="B42" s="217" t="s">
        <v>126</v>
      </c>
      <c r="C42" s="207">
        <v>45</v>
      </c>
      <c r="D42" s="207">
        <v>60</v>
      </c>
      <c r="E42" s="208">
        <v>28.8</v>
      </c>
      <c r="F42" s="208">
        <v>38.4</v>
      </c>
      <c r="G42" s="208">
        <v>0.40500000000000003</v>
      </c>
      <c r="H42" s="208">
        <v>0.54</v>
      </c>
      <c r="I42" s="208">
        <v>2.2949999999999999</v>
      </c>
      <c r="J42" s="208">
        <v>3.06</v>
      </c>
      <c r="K42" s="208">
        <v>1.62</v>
      </c>
      <c r="L42" s="208" t="s">
        <v>127</v>
      </c>
      <c r="M42" s="208">
        <v>6.44</v>
      </c>
      <c r="N42" s="208">
        <v>8.19</v>
      </c>
      <c r="O42" s="207" t="s">
        <v>128</v>
      </c>
      <c r="P42" s="213" t="s">
        <v>87</v>
      </c>
      <c r="Q42" s="207">
        <v>170</v>
      </c>
      <c r="R42" s="207">
        <v>200</v>
      </c>
      <c r="S42" s="207">
        <v>78.268000000000001</v>
      </c>
      <c r="T42" s="207">
        <v>92.08</v>
      </c>
      <c r="U42" s="207">
        <v>2.0569999999999999</v>
      </c>
      <c r="V42" s="207">
        <v>2.42</v>
      </c>
      <c r="W42" s="207">
        <v>1.377</v>
      </c>
      <c r="X42" s="207">
        <v>1.62</v>
      </c>
      <c r="Y42" s="207">
        <v>11.22</v>
      </c>
      <c r="Z42" s="207">
        <v>13.2</v>
      </c>
      <c r="AA42" s="209">
        <v>5.22</v>
      </c>
      <c r="AB42" s="209">
        <v>6.08</v>
      </c>
      <c r="AC42" s="212" t="s">
        <v>90</v>
      </c>
      <c r="AD42" s="128" t="s">
        <v>107</v>
      </c>
      <c r="AE42" s="88">
        <v>110</v>
      </c>
      <c r="AF42" s="98">
        <v>120</v>
      </c>
      <c r="AG42" s="97">
        <v>44</v>
      </c>
      <c r="AH42" s="97">
        <v>44</v>
      </c>
      <c r="AI42" s="105">
        <v>0.4</v>
      </c>
      <c r="AJ42" s="105">
        <v>0.4</v>
      </c>
      <c r="AK42" s="105">
        <v>0.4</v>
      </c>
      <c r="AL42" s="105">
        <v>0.4</v>
      </c>
      <c r="AM42" s="105">
        <v>9.8000000000000007</v>
      </c>
      <c r="AN42" s="105">
        <v>9.8000000000000007</v>
      </c>
      <c r="AO42" s="98">
        <v>10.72</v>
      </c>
      <c r="AP42" s="98">
        <v>10.72</v>
      </c>
      <c r="AQ42" s="134">
        <v>17</v>
      </c>
      <c r="AR42" s="83" t="s">
        <v>120</v>
      </c>
      <c r="AS42" s="88">
        <v>100</v>
      </c>
      <c r="AT42" s="98">
        <v>100</v>
      </c>
      <c r="AU42" s="97">
        <v>46</v>
      </c>
      <c r="AV42" s="97">
        <v>46</v>
      </c>
      <c r="AW42" s="105">
        <v>0.5</v>
      </c>
      <c r="AX42" s="105">
        <v>0.5</v>
      </c>
      <c r="AY42" s="105">
        <v>0.1</v>
      </c>
      <c r="AZ42" s="105">
        <v>0.1</v>
      </c>
      <c r="BA42" s="105">
        <v>10.1</v>
      </c>
      <c r="BB42" s="105">
        <v>10.1</v>
      </c>
      <c r="BC42" s="98">
        <v>5.18</v>
      </c>
      <c r="BD42" s="98">
        <v>5.18</v>
      </c>
      <c r="BE42" s="134" t="s">
        <v>123</v>
      </c>
      <c r="BF42" s="233" t="s">
        <v>100</v>
      </c>
      <c r="BG42" s="202">
        <v>170</v>
      </c>
      <c r="BH42" s="202">
        <v>200</v>
      </c>
      <c r="BI42" s="202">
        <v>56.44</v>
      </c>
      <c r="BJ42" s="202">
        <v>66.400000000000006</v>
      </c>
      <c r="BK42" s="208">
        <v>1.19</v>
      </c>
      <c r="BL42" s="208">
        <v>1.4</v>
      </c>
      <c r="BM42" s="208">
        <v>3.383</v>
      </c>
      <c r="BN42" s="208">
        <v>3.98</v>
      </c>
      <c r="BO42" s="208">
        <v>5.2869999999999999</v>
      </c>
      <c r="BP42" s="208">
        <v>6.22</v>
      </c>
      <c r="BQ42" s="204">
        <v>10.199999999999999</v>
      </c>
      <c r="BR42" s="204">
        <v>12.75</v>
      </c>
      <c r="BS42" s="234" t="s">
        <v>101</v>
      </c>
      <c r="BT42" s="16"/>
    </row>
    <row r="43" spans="1:74" x14ac:dyDescent="0.3">
      <c r="A43" s="52"/>
      <c r="B43" s="206" t="s">
        <v>124</v>
      </c>
      <c r="C43" s="207">
        <v>170</v>
      </c>
      <c r="D43" s="207">
        <v>200</v>
      </c>
      <c r="E43" s="207">
        <v>64.599999999999994</v>
      </c>
      <c r="F43" s="208">
        <v>76</v>
      </c>
      <c r="G43" s="207">
        <v>1.2410000000000001</v>
      </c>
      <c r="H43" s="207">
        <v>1.46</v>
      </c>
      <c r="I43" s="207">
        <v>3.4</v>
      </c>
      <c r="J43" s="207">
        <v>4</v>
      </c>
      <c r="K43" s="207">
        <v>7.242</v>
      </c>
      <c r="L43" s="207">
        <v>8.52</v>
      </c>
      <c r="M43" s="209">
        <v>12.15</v>
      </c>
      <c r="N43" s="209">
        <v>14.49</v>
      </c>
      <c r="O43" s="210" t="s">
        <v>117</v>
      </c>
      <c r="P43" s="225" t="s">
        <v>47</v>
      </c>
      <c r="Q43" s="226">
        <v>6</v>
      </c>
      <c r="R43" s="226">
        <v>9</v>
      </c>
      <c r="S43" s="226">
        <v>9.7200000000000006</v>
      </c>
      <c r="T43" s="226">
        <v>14.58</v>
      </c>
      <c r="U43" s="226">
        <v>0.16</v>
      </c>
      <c r="V43" s="226">
        <v>0.23</v>
      </c>
      <c r="W43" s="226">
        <v>0.9</v>
      </c>
      <c r="X43" s="226">
        <v>1.35</v>
      </c>
      <c r="Y43" s="226">
        <v>0.22</v>
      </c>
      <c r="Z43" s="226">
        <v>0.32</v>
      </c>
      <c r="AA43" s="227">
        <v>1.08</v>
      </c>
      <c r="AB43" s="227">
        <v>2.0499999999999998</v>
      </c>
      <c r="AC43" s="228" t="s">
        <v>55</v>
      </c>
      <c r="AD43" s="90" t="s">
        <v>114</v>
      </c>
      <c r="AE43" s="81">
        <v>170</v>
      </c>
      <c r="AF43" s="81">
        <v>200</v>
      </c>
      <c r="AG43" s="81">
        <v>73.44</v>
      </c>
      <c r="AH43" s="85">
        <v>86.4</v>
      </c>
      <c r="AI43" s="81">
        <v>1.5640000000000001</v>
      </c>
      <c r="AJ43" s="81">
        <v>1.84</v>
      </c>
      <c r="AK43" s="81">
        <v>2.89</v>
      </c>
      <c r="AL43" s="81">
        <v>3.4</v>
      </c>
      <c r="AM43" s="81">
        <v>10.285</v>
      </c>
      <c r="AN43" s="81">
        <v>12.1</v>
      </c>
      <c r="AO43" s="86">
        <v>8.27</v>
      </c>
      <c r="AP43" s="86">
        <v>10.68</v>
      </c>
      <c r="AQ43" s="87" t="s">
        <v>89</v>
      </c>
      <c r="AR43" s="90" t="s">
        <v>57</v>
      </c>
      <c r="AS43" s="81">
        <v>170</v>
      </c>
      <c r="AT43" s="81">
        <v>200</v>
      </c>
      <c r="AU43" s="81">
        <v>75.650000000000006</v>
      </c>
      <c r="AV43" s="81">
        <v>89</v>
      </c>
      <c r="AW43" s="81">
        <v>1.8360000000000001</v>
      </c>
      <c r="AX43" s="81">
        <v>2.16</v>
      </c>
      <c r="AY43" s="81">
        <v>1.9379999999999999</v>
      </c>
      <c r="AZ43" s="81">
        <v>2.2799999999999998</v>
      </c>
      <c r="BA43" s="81">
        <v>12.801</v>
      </c>
      <c r="BB43" s="81">
        <v>15.06</v>
      </c>
      <c r="BC43" s="86">
        <v>16.13</v>
      </c>
      <c r="BD43" s="86">
        <v>19.09</v>
      </c>
      <c r="BE43" s="95">
        <v>83</v>
      </c>
      <c r="BF43" s="92" t="s">
        <v>45</v>
      </c>
      <c r="BG43" s="81">
        <v>120</v>
      </c>
      <c r="BH43" s="81">
        <v>150</v>
      </c>
      <c r="BI43" s="81">
        <v>110.4</v>
      </c>
      <c r="BJ43" s="81">
        <v>138</v>
      </c>
      <c r="BK43" s="85">
        <v>2.9</v>
      </c>
      <c r="BL43" s="85">
        <v>3.6</v>
      </c>
      <c r="BM43" s="85">
        <v>4.18</v>
      </c>
      <c r="BN43" s="85">
        <v>5.2</v>
      </c>
      <c r="BO43" s="85">
        <v>16.36</v>
      </c>
      <c r="BP43" s="85">
        <v>20.445</v>
      </c>
      <c r="BQ43" s="86">
        <v>8.5399999999999991</v>
      </c>
      <c r="BR43" s="86">
        <v>10.57</v>
      </c>
      <c r="BS43" s="95" t="s">
        <v>68</v>
      </c>
      <c r="BT43" s="16"/>
    </row>
    <row r="44" spans="1:74" x14ac:dyDescent="0.3">
      <c r="A44" s="52"/>
      <c r="B44" s="211" t="s">
        <v>47</v>
      </c>
      <c r="C44" s="207">
        <v>6</v>
      </c>
      <c r="D44" s="207">
        <v>9</v>
      </c>
      <c r="E44" s="207">
        <v>9.7200000000000006</v>
      </c>
      <c r="F44" s="207">
        <v>14.58</v>
      </c>
      <c r="G44" s="207">
        <v>0.16</v>
      </c>
      <c r="H44" s="207">
        <v>0.23</v>
      </c>
      <c r="I44" s="207">
        <v>0.9</v>
      </c>
      <c r="J44" s="207">
        <v>1.35</v>
      </c>
      <c r="K44" s="207">
        <v>0.22</v>
      </c>
      <c r="L44" s="207">
        <v>0.32</v>
      </c>
      <c r="M44" s="209">
        <v>1.9</v>
      </c>
      <c r="N44" s="209">
        <v>2.0699999999999998</v>
      </c>
      <c r="O44" s="212" t="s">
        <v>55</v>
      </c>
      <c r="P44" s="213" t="s">
        <v>98</v>
      </c>
      <c r="Q44" s="207">
        <v>60</v>
      </c>
      <c r="R44" s="207">
        <v>70</v>
      </c>
      <c r="S44" s="207">
        <v>113.13</v>
      </c>
      <c r="T44" s="207">
        <v>131.99969999999999</v>
      </c>
      <c r="U44" s="208">
        <v>9</v>
      </c>
      <c r="V44" s="208">
        <v>10.5</v>
      </c>
      <c r="W44" s="208">
        <v>6.42</v>
      </c>
      <c r="X44" s="208">
        <v>7.5</v>
      </c>
      <c r="Y44" s="208">
        <v>5.57</v>
      </c>
      <c r="Z44" s="208">
        <v>6.5</v>
      </c>
      <c r="AA44" s="209">
        <v>22</v>
      </c>
      <c r="AB44" s="209">
        <v>25</v>
      </c>
      <c r="AC44" s="212" t="s">
        <v>97</v>
      </c>
      <c r="AD44" s="84" t="s">
        <v>72</v>
      </c>
      <c r="AE44" s="93">
        <v>60</v>
      </c>
      <c r="AF44" s="93">
        <v>70</v>
      </c>
      <c r="AG44" s="93">
        <v>171.6</v>
      </c>
      <c r="AH44" s="93">
        <v>228.8</v>
      </c>
      <c r="AI44" s="93">
        <v>10.68</v>
      </c>
      <c r="AJ44" s="93">
        <v>14.24</v>
      </c>
      <c r="AK44" s="93">
        <v>10.5</v>
      </c>
      <c r="AL44" s="93">
        <v>14</v>
      </c>
      <c r="AM44" s="93">
        <v>8.58</v>
      </c>
      <c r="AN44" s="93">
        <v>11.44</v>
      </c>
      <c r="AO44" s="86">
        <v>23</v>
      </c>
      <c r="AP44" s="86">
        <v>29</v>
      </c>
      <c r="AQ44" s="94" t="s">
        <v>66</v>
      </c>
      <c r="AR44" s="84" t="s">
        <v>85</v>
      </c>
      <c r="AS44" s="81">
        <v>140</v>
      </c>
      <c r="AT44" s="81">
        <v>160</v>
      </c>
      <c r="AU44" s="81">
        <v>273</v>
      </c>
      <c r="AV44" s="81">
        <v>312</v>
      </c>
      <c r="AW44" s="93">
        <v>15.93</v>
      </c>
      <c r="AX44" s="93">
        <v>18.2</v>
      </c>
      <c r="AY44" s="93">
        <v>10.199999999999999</v>
      </c>
      <c r="AZ44" s="93">
        <v>11.66</v>
      </c>
      <c r="BA44" s="93">
        <v>29.17</v>
      </c>
      <c r="BB44" s="93">
        <v>33.39</v>
      </c>
      <c r="BC44" s="86">
        <v>20.32</v>
      </c>
      <c r="BD44" s="86">
        <v>23.65</v>
      </c>
      <c r="BE44" s="95" t="s">
        <v>86</v>
      </c>
      <c r="BF44" s="213" t="s">
        <v>108</v>
      </c>
      <c r="BG44" s="207">
        <v>60</v>
      </c>
      <c r="BH44" s="207">
        <v>70</v>
      </c>
      <c r="BI44" s="207">
        <v>113.13</v>
      </c>
      <c r="BJ44" s="207">
        <v>131.99969999999999</v>
      </c>
      <c r="BK44" s="208">
        <v>9</v>
      </c>
      <c r="BL44" s="208">
        <v>10.5</v>
      </c>
      <c r="BM44" s="208">
        <v>6.42</v>
      </c>
      <c r="BN44" s="208">
        <v>7.5</v>
      </c>
      <c r="BO44" s="208">
        <v>5.57</v>
      </c>
      <c r="BP44" s="208">
        <v>6.5</v>
      </c>
      <c r="BQ44" s="209">
        <v>23</v>
      </c>
      <c r="BR44" s="209">
        <v>25</v>
      </c>
      <c r="BS44" s="212" t="s">
        <v>97</v>
      </c>
      <c r="BT44" s="16"/>
    </row>
    <row r="45" spans="1:74" x14ac:dyDescent="0.3">
      <c r="A45" s="52"/>
      <c r="B45" s="213" t="s">
        <v>65</v>
      </c>
      <c r="C45" s="207">
        <v>60</v>
      </c>
      <c r="D45" s="207">
        <v>70</v>
      </c>
      <c r="E45" s="207">
        <v>126.738</v>
      </c>
      <c r="F45" s="207">
        <v>168.98400000000001</v>
      </c>
      <c r="G45" s="208">
        <v>9.3699999999999992</v>
      </c>
      <c r="H45" s="208">
        <v>12.496</v>
      </c>
      <c r="I45" s="208">
        <v>8.1</v>
      </c>
      <c r="J45" s="208">
        <v>10.8</v>
      </c>
      <c r="K45" s="208">
        <v>3.65</v>
      </c>
      <c r="L45" s="208">
        <v>4.8719999999999999</v>
      </c>
      <c r="M45" s="209">
        <v>29</v>
      </c>
      <c r="N45" s="209">
        <v>31</v>
      </c>
      <c r="O45" s="212">
        <v>107</v>
      </c>
      <c r="P45" s="211" t="s">
        <v>99</v>
      </c>
      <c r="Q45" s="207">
        <v>120</v>
      </c>
      <c r="R45" s="207">
        <v>150</v>
      </c>
      <c r="S45" s="207">
        <v>104.8</v>
      </c>
      <c r="T45" s="207">
        <v>130.9999</v>
      </c>
      <c r="U45" s="207">
        <v>2.48</v>
      </c>
      <c r="V45" s="207">
        <v>3.1</v>
      </c>
      <c r="W45" s="207">
        <v>4.5599999999999996</v>
      </c>
      <c r="X45" s="207">
        <v>5.7</v>
      </c>
      <c r="Y45" s="207">
        <v>25.44</v>
      </c>
      <c r="Z45" s="207">
        <v>31.8</v>
      </c>
      <c r="AA45" s="209">
        <v>6.26</v>
      </c>
      <c r="AB45" s="209">
        <v>7.08</v>
      </c>
      <c r="AC45" s="207">
        <v>440</v>
      </c>
      <c r="AD45" s="114" t="s">
        <v>61</v>
      </c>
      <c r="AE45" s="81" t="s">
        <v>104</v>
      </c>
      <c r="AF45" s="81" t="s">
        <v>105</v>
      </c>
      <c r="AG45" s="81">
        <v>139.19999999999999</v>
      </c>
      <c r="AH45" s="81">
        <v>173.75</v>
      </c>
      <c r="AI45" s="85">
        <v>2.64</v>
      </c>
      <c r="AJ45" s="85">
        <v>3.3</v>
      </c>
      <c r="AK45" s="85">
        <v>0.6</v>
      </c>
      <c r="AL45" s="85">
        <v>0.75</v>
      </c>
      <c r="AM45" s="85">
        <v>30</v>
      </c>
      <c r="AN45" s="85">
        <v>37.5</v>
      </c>
      <c r="AO45" s="81">
        <v>2.58</v>
      </c>
      <c r="AP45" s="81">
        <v>4.0199999999999996</v>
      </c>
      <c r="AQ45" s="81">
        <v>315</v>
      </c>
      <c r="AR45" s="90" t="s">
        <v>42</v>
      </c>
      <c r="AS45" s="81">
        <v>180</v>
      </c>
      <c r="AT45" s="81">
        <v>200</v>
      </c>
      <c r="AU45" s="93">
        <v>101.7</v>
      </c>
      <c r="AV45" s="93">
        <v>113</v>
      </c>
      <c r="AW45" s="93">
        <v>0.4</v>
      </c>
      <c r="AX45" s="93">
        <v>0.44</v>
      </c>
      <c r="AY45" s="93">
        <v>1.7999999999999999E-2</v>
      </c>
      <c r="AZ45" s="93">
        <v>0.02</v>
      </c>
      <c r="BA45" s="93">
        <v>24.98</v>
      </c>
      <c r="BB45" s="93">
        <v>27.76</v>
      </c>
      <c r="BC45" s="86">
        <v>0.92</v>
      </c>
      <c r="BD45" s="86">
        <v>1.07</v>
      </c>
      <c r="BE45" s="95">
        <v>126</v>
      </c>
      <c r="BF45" s="92" t="s">
        <v>41</v>
      </c>
      <c r="BG45" s="81">
        <v>40</v>
      </c>
      <c r="BH45" s="81">
        <v>50</v>
      </c>
      <c r="BI45" s="93">
        <v>75.599999999999994</v>
      </c>
      <c r="BJ45" s="93">
        <v>94.5</v>
      </c>
      <c r="BK45" s="93">
        <v>2.4</v>
      </c>
      <c r="BL45" s="93">
        <v>3</v>
      </c>
      <c r="BM45" s="93">
        <v>0.4</v>
      </c>
      <c r="BN45" s="93">
        <v>0.5</v>
      </c>
      <c r="BO45" s="93">
        <v>17.73</v>
      </c>
      <c r="BP45" s="93">
        <v>22.17</v>
      </c>
      <c r="BQ45" s="86">
        <v>2.59</v>
      </c>
      <c r="BR45" s="86">
        <v>3.59</v>
      </c>
      <c r="BS45" s="95">
        <v>148</v>
      </c>
      <c r="BT45" s="16"/>
    </row>
    <row r="46" spans="1:74" x14ac:dyDescent="0.3">
      <c r="A46" s="52"/>
      <c r="B46" s="213" t="s">
        <v>95</v>
      </c>
      <c r="C46" s="207">
        <v>120</v>
      </c>
      <c r="D46" s="207">
        <v>150</v>
      </c>
      <c r="E46" s="207">
        <v>216.40799999999999</v>
      </c>
      <c r="F46" s="207">
        <v>270.51</v>
      </c>
      <c r="G46" s="208">
        <v>6.84</v>
      </c>
      <c r="H46" s="208">
        <v>8.5500000000000007</v>
      </c>
      <c r="I46" s="208">
        <v>5.7839999999999998</v>
      </c>
      <c r="J46" s="208">
        <v>7.23</v>
      </c>
      <c r="K46" s="208">
        <v>32.94</v>
      </c>
      <c r="L46" s="208">
        <v>41.174999999999997</v>
      </c>
      <c r="M46" s="209">
        <v>5</v>
      </c>
      <c r="N46" s="209">
        <v>6.42</v>
      </c>
      <c r="O46" s="212" t="s">
        <v>96</v>
      </c>
      <c r="P46" s="90" t="s">
        <v>42</v>
      </c>
      <c r="Q46" s="81">
        <v>180</v>
      </c>
      <c r="R46" s="81">
        <v>200</v>
      </c>
      <c r="S46" s="93">
        <v>101.7</v>
      </c>
      <c r="T46" s="93">
        <v>113</v>
      </c>
      <c r="U46" s="93">
        <v>0.4</v>
      </c>
      <c r="V46" s="93">
        <v>0.44</v>
      </c>
      <c r="W46" s="93">
        <v>1.7999999999999999E-2</v>
      </c>
      <c r="X46" s="93">
        <v>0.02</v>
      </c>
      <c r="Y46" s="93">
        <v>24.98</v>
      </c>
      <c r="Z46" s="93">
        <v>27.76</v>
      </c>
      <c r="AA46" s="86">
        <v>0.92</v>
      </c>
      <c r="AB46" s="86">
        <v>1.07</v>
      </c>
      <c r="AC46" s="95">
        <v>126</v>
      </c>
      <c r="AD46" s="92" t="s">
        <v>41</v>
      </c>
      <c r="AE46" s="81">
        <v>40</v>
      </c>
      <c r="AF46" s="81">
        <v>50</v>
      </c>
      <c r="AG46" s="93">
        <v>75.599999999999994</v>
      </c>
      <c r="AH46" s="93">
        <v>94.5</v>
      </c>
      <c r="AI46" s="93">
        <v>2.4</v>
      </c>
      <c r="AJ46" s="93">
        <v>3</v>
      </c>
      <c r="AK46" s="93">
        <v>0.4</v>
      </c>
      <c r="AL46" s="93">
        <v>0.5</v>
      </c>
      <c r="AM46" s="93">
        <v>17.73</v>
      </c>
      <c r="AN46" s="93">
        <v>22.17</v>
      </c>
      <c r="AO46" s="86">
        <v>2.59</v>
      </c>
      <c r="AP46" s="86">
        <v>3.25</v>
      </c>
      <c r="AQ46" s="95">
        <v>148</v>
      </c>
      <c r="AR46" s="84" t="s">
        <v>41</v>
      </c>
      <c r="AS46" s="81">
        <v>40</v>
      </c>
      <c r="AT46" s="81">
        <v>50</v>
      </c>
      <c r="AU46" s="93">
        <v>75.599999999999994</v>
      </c>
      <c r="AV46" s="93">
        <v>94.5</v>
      </c>
      <c r="AW46" s="93">
        <v>2.4</v>
      </c>
      <c r="AX46" s="93">
        <v>3</v>
      </c>
      <c r="AY46" s="93">
        <v>0.4</v>
      </c>
      <c r="AZ46" s="93">
        <v>0.5</v>
      </c>
      <c r="BA46" s="93">
        <v>17.73</v>
      </c>
      <c r="BB46" s="93">
        <v>22.17</v>
      </c>
      <c r="BC46" s="86">
        <v>2.59</v>
      </c>
      <c r="BD46" s="86">
        <v>3.25</v>
      </c>
      <c r="BE46" s="95">
        <v>148</v>
      </c>
      <c r="BF46" s="84" t="s">
        <v>42</v>
      </c>
      <c r="BG46" s="81">
        <v>180</v>
      </c>
      <c r="BH46" s="81">
        <v>200</v>
      </c>
      <c r="BI46" s="93">
        <v>101.7</v>
      </c>
      <c r="BJ46" s="93">
        <v>113</v>
      </c>
      <c r="BK46" s="93">
        <v>0.4</v>
      </c>
      <c r="BL46" s="93">
        <v>0.44</v>
      </c>
      <c r="BM46" s="93">
        <v>1.7999999999999999E-2</v>
      </c>
      <c r="BN46" s="93">
        <v>0.02</v>
      </c>
      <c r="BO46" s="93">
        <v>24.98</v>
      </c>
      <c r="BP46" s="93">
        <v>27.76</v>
      </c>
      <c r="BQ46" s="86">
        <v>0.82</v>
      </c>
      <c r="BR46" s="86">
        <v>1.07</v>
      </c>
      <c r="BS46" s="95">
        <v>126</v>
      </c>
      <c r="BT46" s="16"/>
      <c r="BV46" s="17" t="s">
        <v>8</v>
      </c>
    </row>
    <row r="47" spans="1:74" x14ac:dyDescent="0.3">
      <c r="A47" s="52"/>
      <c r="B47" s="206" t="s">
        <v>63</v>
      </c>
      <c r="C47" s="207">
        <v>25</v>
      </c>
      <c r="D47" s="207">
        <v>25</v>
      </c>
      <c r="E47" s="207">
        <v>17.8</v>
      </c>
      <c r="F47" s="207">
        <v>17.8</v>
      </c>
      <c r="G47" s="207">
        <v>0.307</v>
      </c>
      <c r="H47" s="207">
        <v>0.307</v>
      </c>
      <c r="I47" s="207">
        <v>0.75</v>
      </c>
      <c r="J47" s="207">
        <v>0.75</v>
      </c>
      <c r="K47" s="207">
        <v>2.44</v>
      </c>
      <c r="L47" s="207">
        <v>2.44</v>
      </c>
      <c r="M47" s="209">
        <v>0.68</v>
      </c>
      <c r="N47" s="209">
        <v>0.68</v>
      </c>
      <c r="O47" s="212">
        <v>119</v>
      </c>
      <c r="P47" s="84" t="s">
        <v>41</v>
      </c>
      <c r="Q47" s="81">
        <v>40</v>
      </c>
      <c r="R47" s="81">
        <v>50</v>
      </c>
      <c r="S47" s="93">
        <v>75.599999999999994</v>
      </c>
      <c r="T47" s="93">
        <v>94.5</v>
      </c>
      <c r="U47" s="93">
        <v>2.4</v>
      </c>
      <c r="V47" s="93">
        <v>3</v>
      </c>
      <c r="W47" s="93">
        <v>0.4</v>
      </c>
      <c r="X47" s="93">
        <v>0.5</v>
      </c>
      <c r="Y47" s="93">
        <v>17.73</v>
      </c>
      <c r="Z47" s="93">
        <v>22.17</v>
      </c>
      <c r="AA47" s="86">
        <v>2.59</v>
      </c>
      <c r="AB47" s="86">
        <v>3.25</v>
      </c>
      <c r="AC47" s="95">
        <v>148</v>
      </c>
      <c r="AD47" s="90" t="s">
        <v>93</v>
      </c>
      <c r="AE47" s="81">
        <v>180</v>
      </c>
      <c r="AF47" s="81">
        <v>200</v>
      </c>
      <c r="AG47" s="93">
        <v>101.7</v>
      </c>
      <c r="AH47" s="93">
        <v>113</v>
      </c>
      <c r="AI47" s="93">
        <v>0.4</v>
      </c>
      <c r="AJ47" s="93">
        <v>0.44</v>
      </c>
      <c r="AK47" s="93">
        <v>1.7999999999999999E-2</v>
      </c>
      <c r="AL47" s="93">
        <v>0.02</v>
      </c>
      <c r="AM47" s="93">
        <v>24.98</v>
      </c>
      <c r="AN47" s="93">
        <v>27.76</v>
      </c>
      <c r="AO47" s="86">
        <v>2.3199999999999998</v>
      </c>
      <c r="AP47" s="86">
        <v>2.7</v>
      </c>
      <c r="AQ47" s="95">
        <v>126</v>
      </c>
      <c r="AR47" s="128"/>
      <c r="AS47" s="81"/>
      <c r="AT47" s="81"/>
      <c r="AU47" s="93"/>
      <c r="AV47" s="93"/>
      <c r="AW47" s="93"/>
      <c r="AX47" s="93"/>
      <c r="AY47" s="93"/>
      <c r="AZ47" s="93"/>
      <c r="BA47" s="93"/>
      <c r="BB47" s="93"/>
      <c r="BC47" s="86"/>
      <c r="BD47" s="86"/>
      <c r="BE47" s="87"/>
      <c r="BF47" s="84"/>
      <c r="BG47" s="81"/>
      <c r="BH47" s="81"/>
      <c r="BI47" s="93"/>
      <c r="BJ47" s="93"/>
      <c r="BK47" s="93"/>
      <c r="BL47" s="93"/>
      <c r="BM47" s="93"/>
      <c r="BN47" s="93"/>
      <c r="BO47" s="93"/>
      <c r="BP47" s="93"/>
      <c r="BQ47" s="86"/>
      <c r="BR47" s="86"/>
      <c r="BS47" s="95"/>
      <c r="BT47" s="16"/>
    </row>
    <row r="48" spans="1:74" ht="13.8" thickBot="1" x14ac:dyDescent="0.35">
      <c r="A48" s="52"/>
      <c r="B48" s="213" t="s">
        <v>42</v>
      </c>
      <c r="C48" s="207">
        <v>180</v>
      </c>
      <c r="D48" s="207">
        <v>200</v>
      </c>
      <c r="E48" s="207">
        <v>101.7</v>
      </c>
      <c r="F48" s="207">
        <v>113</v>
      </c>
      <c r="G48" s="207">
        <v>0.4</v>
      </c>
      <c r="H48" s="207">
        <v>0.44</v>
      </c>
      <c r="I48" s="207">
        <v>1.7999999999999999E-2</v>
      </c>
      <c r="J48" s="207">
        <v>0.02</v>
      </c>
      <c r="K48" s="207">
        <v>24.98</v>
      </c>
      <c r="L48" s="207">
        <v>27.76</v>
      </c>
      <c r="M48" s="209">
        <v>1.82</v>
      </c>
      <c r="N48" s="209">
        <v>2.0699999999999998</v>
      </c>
      <c r="O48" s="212">
        <v>126</v>
      </c>
      <c r="P48" s="84"/>
      <c r="Q48" s="81"/>
      <c r="R48" s="81"/>
      <c r="S48" s="93"/>
      <c r="T48" s="93"/>
      <c r="U48" s="93"/>
      <c r="V48" s="93"/>
      <c r="W48" s="93"/>
      <c r="X48" s="93"/>
      <c r="Y48" s="93"/>
      <c r="Z48" s="93"/>
      <c r="AA48" s="86"/>
      <c r="AB48" s="86"/>
      <c r="AC48" s="95"/>
      <c r="AD48" s="90"/>
      <c r="AE48" s="81"/>
      <c r="AF48" s="81"/>
      <c r="AG48" s="93"/>
      <c r="AH48" s="93"/>
      <c r="AI48" s="93"/>
      <c r="AJ48" s="93"/>
      <c r="AK48" s="93"/>
      <c r="AL48" s="93"/>
      <c r="AM48" s="93"/>
      <c r="AN48" s="93"/>
      <c r="AO48" s="86"/>
      <c r="AP48" s="86"/>
      <c r="AQ48" s="95"/>
      <c r="AR48" s="99"/>
      <c r="AS48" s="101"/>
      <c r="AT48" s="101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1"/>
      <c r="BF48" s="84"/>
      <c r="BG48" s="81"/>
      <c r="BH48" s="81"/>
      <c r="BI48" s="93"/>
      <c r="BJ48" s="93"/>
      <c r="BK48" s="93"/>
      <c r="BL48" s="93"/>
      <c r="BM48" s="93"/>
      <c r="BN48" s="93"/>
      <c r="BO48" s="93"/>
      <c r="BP48" s="93"/>
      <c r="BQ48" s="86"/>
      <c r="BR48" s="86"/>
      <c r="BS48" s="95"/>
      <c r="BT48" s="16"/>
    </row>
    <row r="49" spans="1:76" x14ac:dyDescent="0.3">
      <c r="A49" s="52"/>
      <c r="B49" s="84" t="s">
        <v>41</v>
      </c>
      <c r="C49" s="81">
        <v>40</v>
      </c>
      <c r="D49" s="81">
        <v>50</v>
      </c>
      <c r="E49" s="93">
        <v>75.599999999999994</v>
      </c>
      <c r="F49" s="93">
        <v>94.5</v>
      </c>
      <c r="G49" s="93">
        <v>2.4</v>
      </c>
      <c r="H49" s="93">
        <v>3</v>
      </c>
      <c r="I49" s="93">
        <v>0.4</v>
      </c>
      <c r="J49" s="93">
        <v>0.5</v>
      </c>
      <c r="K49" s="93">
        <v>17.73</v>
      </c>
      <c r="L49" s="93">
        <v>22.17</v>
      </c>
      <c r="M49" s="86">
        <v>2.59</v>
      </c>
      <c r="N49" s="86">
        <v>3.25</v>
      </c>
      <c r="O49" s="95">
        <v>148</v>
      </c>
      <c r="P49" s="84"/>
      <c r="Q49" s="81"/>
      <c r="R49" s="81"/>
      <c r="S49" s="93"/>
      <c r="T49" s="93"/>
      <c r="U49" s="93"/>
      <c r="V49" s="93"/>
      <c r="W49" s="93"/>
      <c r="X49" s="93"/>
      <c r="Y49" s="93"/>
      <c r="Z49" s="93"/>
      <c r="AA49" s="86"/>
      <c r="AB49" s="86"/>
      <c r="AC49" s="95"/>
      <c r="AD49" s="90"/>
      <c r="AE49" s="81"/>
      <c r="AF49" s="81"/>
      <c r="AG49" s="93"/>
      <c r="AH49" s="93"/>
      <c r="AI49" s="93"/>
      <c r="AJ49" s="93"/>
      <c r="AK49" s="93"/>
      <c r="AL49" s="93"/>
      <c r="AM49" s="93"/>
      <c r="AN49" s="93"/>
      <c r="AO49" s="86"/>
      <c r="AP49" s="86"/>
      <c r="AQ49" s="95"/>
      <c r="AR49" s="99"/>
      <c r="AS49" s="101"/>
      <c r="AT49" s="101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1"/>
      <c r="BF49" s="83"/>
      <c r="BG49" s="88"/>
      <c r="BH49" s="88"/>
      <c r="BI49" s="88"/>
      <c r="BJ49" s="97"/>
      <c r="BK49" s="97"/>
      <c r="BL49" s="97"/>
      <c r="BM49" s="97"/>
      <c r="BN49" s="97"/>
      <c r="BO49" s="97"/>
      <c r="BP49" s="97"/>
      <c r="BQ49" s="98"/>
      <c r="BR49" s="98"/>
      <c r="BS49" s="133"/>
      <c r="BT49" s="16"/>
    </row>
    <row r="50" spans="1:76" s="71" customFormat="1" ht="13.8" thickBot="1" x14ac:dyDescent="0.35">
      <c r="A50" s="74"/>
      <c r="B50" s="112"/>
      <c r="C50" s="111">
        <f>SUM(C42:C49)</f>
        <v>646</v>
      </c>
      <c r="D50" s="111">
        <f t="shared" ref="D50:N50" si="36">SUM(D42:D49)</f>
        <v>764</v>
      </c>
      <c r="E50" s="111">
        <f t="shared" si="36"/>
        <v>641.36599999999999</v>
      </c>
      <c r="F50" s="111">
        <f t="shared" si="36"/>
        <v>793.774</v>
      </c>
      <c r="G50" s="111">
        <f t="shared" si="36"/>
        <v>21.122999999999994</v>
      </c>
      <c r="H50" s="111">
        <f t="shared" si="36"/>
        <v>27.023000000000003</v>
      </c>
      <c r="I50" s="111">
        <f t="shared" si="36"/>
        <v>21.646999999999998</v>
      </c>
      <c r="J50" s="111">
        <f t="shared" si="36"/>
        <v>27.71</v>
      </c>
      <c r="K50" s="111">
        <f t="shared" si="36"/>
        <v>90.822000000000003</v>
      </c>
      <c r="L50" s="111">
        <f t="shared" si="36"/>
        <v>107.25700000000001</v>
      </c>
      <c r="M50" s="111">
        <f t="shared" si="36"/>
        <v>59.58</v>
      </c>
      <c r="N50" s="111">
        <f t="shared" si="36"/>
        <v>68.17</v>
      </c>
      <c r="O50" s="118"/>
      <c r="P50" s="112"/>
      <c r="Q50" s="110">
        <f>SUM(Q42:Q47)</f>
        <v>576</v>
      </c>
      <c r="R50" s="110">
        <f>SUM(R42:R47)</f>
        <v>679</v>
      </c>
      <c r="S50" s="110">
        <f>SUM(S42:S47)</f>
        <v>483.21799999999996</v>
      </c>
      <c r="T50" s="110">
        <f>SUM(T42:T47)</f>
        <v>577.15959999999995</v>
      </c>
      <c r="U50" s="110">
        <f t="shared" ref="U50:AB50" si="37">SUM(U42:U47)</f>
        <v>16.497</v>
      </c>
      <c r="V50" s="110">
        <f t="shared" si="37"/>
        <v>19.690000000000001</v>
      </c>
      <c r="W50" s="110">
        <f t="shared" si="37"/>
        <v>13.674999999999999</v>
      </c>
      <c r="X50" s="110">
        <f t="shared" si="37"/>
        <v>16.690000000000001</v>
      </c>
      <c r="Y50" s="110">
        <f t="shared" si="37"/>
        <v>85.160000000000011</v>
      </c>
      <c r="Z50" s="110">
        <f t="shared" si="37"/>
        <v>101.75</v>
      </c>
      <c r="AA50" s="110">
        <f t="shared" si="37"/>
        <v>38.070000000000007</v>
      </c>
      <c r="AB50" s="110">
        <f t="shared" si="37"/>
        <v>44.529999999999994</v>
      </c>
      <c r="AC50" s="120"/>
      <c r="AD50" s="112"/>
      <c r="AE50" s="111">
        <f t="shared" ref="AE50:AP50" si="38">SUM(AE42:AE49)</f>
        <v>560</v>
      </c>
      <c r="AF50" s="111">
        <f t="shared" si="38"/>
        <v>640</v>
      </c>
      <c r="AG50" s="111">
        <f t="shared" si="38"/>
        <v>605.54</v>
      </c>
      <c r="AH50" s="111">
        <f t="shared" si="38"/>
        <v>740.45</v>
      </c>
      <c r="AI50" s="111">
        <f t="shared" si="38"/>
        <v>18.084</v>
      </c>
      <c r="AJ50" s="111">
        <f t="shared" si="38"/>
        <v>23.220000000000002</v>
      </c>
      <c r="AK50" s="111">
        <f t="shared" si="38"/>
        <v>14.808</v>
      </c>
      <c r="AL50" s="111">
        <f t="shared" si="38"/>
        <v>19.07</v>
      </c>
      <c r="AM50" s="111">
        <f t="shared" si="38"/>
        <v>101.375</v>
      </c>
      <c r="AN50" s="111">
        <f t="shared" si="38"/>
        <v>120.77000000000001</v>
      </c>
      <c r="AO50" s="111">
        <f t="shared" si="38"/>
        <v>49.48</v>
      </c>
      <c r="AP50" s="111">
        <f t="shared" si="38"/>
        <v>60.370000000000005</v>
      </c>
      <c r="AQ50" s="122"/>
      <c r="AR50" s="112"/>
      <c r="AS50" s="111">
        <f t="shared" ref="AS50:BD50" si="39">SUM(AS42:AS46)</f>
        <v>630</v>
      </c>
      <c r="AT50" s="111">
        <f t="shared" si="39"/>
        <v>710</v>
      </c>
      <c r="AU50" s="110">
        <f t="shared" si="39"/>
        <v>571.94999999999993</v>
      </c>
      <c r="AV50" s="110">
        <f t="shared" si="39"/>
        <v>654.5</v>
      </c>
      <c r="AW50" s="110">
        <f t="shared" si="39"/>
        <v>21.065999999999995</v>
      </c>
      <c r="AX50" s="110">
        <f t="shared" si="39"/>
        <v>24.3</v>
      </c>
      <c r="AY50" s="110">
        <f t="shared" si="39"/>
        <v>12.656000000000001</v>
      </c>
      <c r="AZ50" s="110">
        <f t="shared" si="39"/>
        <v>14.559999999999999</v>
      </c>
      <c r="BA50" s="110">
        <f t="shared" si="39"/>
        <v>94.781000000000006</v>
      </c>
      <c r="BB50" s="110">
        <f t="shared" si="39"/>
        <v>108.48</v>
      </c>
      <c r="BC50" s="110">
        <f t="shared" si="39"/>
        <v>45.14</v>
      </c>
      <c r="BD50" s="110">
        <f t="shared" si="39"/>
        <v>52.24</v>
      </c>
      <c r="BE50" s="118"/>
      <c r="BF50" s="112">
        <f t="shared" ref="BF50:BP50" si="40">SUM(BF43:BF49)</f>
        <v>0</v>
      </c>
      <c r="BG50" s="113">
        <f t="shared" si="40"/>
        <v>400</v>
      </c>
      <c r="BH50" s="113">
        <f t="shared" si="40"/>
        <v>470</v>
      </c>
      <c r="BI50" s="113">
        <f t="shared" si="40"/>
        <v>400.83</v>
      </c>
      <c r="BJ50" s="113">
        <f t="shared" si="40"/>
        <v>477.49969999999996</v>
      </c>
      <c r="BK50" s="113">
        <f t="shared" si="40"/>
        <v>14.700000000000001</v>
      </c>
      <c r="BL50" s="113">
        <f t="shared" si="40"/>
        <v>17.540000000000003</v>
      </c>
      <c r="BM50" s="113">
        <f t="shared" si="40"/>
        <v>11.018000000000001</v>
      </c>
      <c r="BN50" s="113">
        <f t="shared" si="40"/>
        <v>13.219999999999999</v>
      </c>
      <c r="BO50" s="113">
        <f t="shared" si="40"/>
        <v>64.64</v>
      </c>
      <c r="BP50" s="113">
        <f t="shared" si="40"/>
        <v>76.875</v>
      </c>
      <c r="BQ50" s="102">
        <f>SUM(BQ42:BQ46)</f>
        <v>45.15</v>
      </c>
      <c r="BR50" s="113">
        <f>SUM(BR42:BR49)</f>
        <v>52.98</v>
      </c>
      <c r="BS50" s="122"/>
      <c r="BT50" s="70"/>
    </row>
    <row r="51" spans="1:76" ht="13.8" thickBot="1" x14ac:dyDescent="0.35">
      <c r="A51" s="49" t="s">
        <v>5</v>
      </c>
      <c r="B51" s="252" t="s">
        <v>135</v>
      </c>
      <c r="C51" s="214">
        <v>90</v>
      </c>
      <c r="D51" s="214">
        <v>110</v>
      </c>
      <c r="E51" s="214">
        <v>222.3</v>
      </c>
      <c r="F51" s="214">
        <v>271.7</v>
      </c>
      <c r="G51" s="214">
        <v>15.79</v>
      </c>
      <c r="H51" s="265">
        <v>19.3</v>
      </c>
      <c r="I51" s="214">
        <v>10.85</v>
      </c>
      <c r="J51" s="214">
        <v>13.255000000000001</v>
      </c>
      <c r="K51" s="214">
        <v>15.44</v>
      </c>
      <c r="L51" s="214">
        <v>18.864999999999998</v>
      </c>
      <c r="M51" s="215">
        <v>21.74</v>
      </c>
      <c r="N51" s="215">
        <v>28.71</v>
      </c>
      <c r="O51" s="216"/>
      <c r="P51" s="230" t="s">
        <v>103</v>
      </c>
      <c r="Q51" s="88">
        <v>1</v>
      </c>
      <c r="R51" s="98">
        <v>1</v>
      </c>
      <c r="S51" s="97">
        <v>63</v>
      </c>
      <c r="T51" s="97">
        <v>63</v>
      </c>
      <c r="U51" s="105">
        <v>5.0999999999999996</v>
      </c>
      <c r="V51" s="105">
        <v>5.0999999999999996</v>
      </c>
      <c r="W51" s="105">
        <v>4.5999999999999996</v>
      </c>
      <c r="X51" s="105">
        <v>4.5999999999999996</v>
      </c>
      <c r="Y51" s="105">
        <v>0.3</v>
      </c>
      <c r="Z51" s="105">
        <v>0.3</v>
      </c>
      <c r="AA51" s="98">
        <v>9.7799999999999994</v>
      </c>
      <c r="AB51" s="98">
        <v>9.7799999999999994</v>
      </c>
      <c r="AC51" s="241">
        <v>5</v>
      </c>
      <c r="AD51" s="82" t="s">
        <v>62</v>
      </c>
      <c r="AE51" s="88">
        <v>70</v>
      </c>
      <c r="AF51" s="88">
        <v>80</v>
      </c>
      <c r="AG51" s="88">
        <v>147</v>
      </c>
      <c r="AH51" s="88">
        <v>161.69999999999999</v>
      </c>
      <c r="AI51" s="89">
        <v>15.9</v>
      </c>
      <c r="AJ51" s="89">
        <v>17.489999999999998</v>
      </c>
      <c r="AK51" s="89">
        <v>7.8</v>
      </c>
      <c r="AL51" s="89">
        <v>8.58</v>
      </c>
      <c r="AM51" s="89">
        <v>3.2</v>
      </c>
      <c r="AN51" s="89">
        <v>3.52</v>
      </c>
      <c r="AO51" s="88">
        <v>23.9</v>
      </c>
      <c r="AP51" s="88">
        <v>27</v>
      </c>
      <c r="AQ51" s="96" t="s">
        <v>64</v>
      </c>
      <c r="AR51" s="128" t="s">
        <v>130</v>
      </c>
      <c r="AS51" s="81">
        <v>100</v>
      </c>
      <c r="AT51" s="81">
        <v>130</v>
      </c>
      <c r="AU51" s="81">
        <v>191.75</v>
      </c>
      <c r="AV51" s="81">
        <v>249.28</v>
      </c>
      <c r="AW51" s="81">
        <v>12.76</v>
      </c>
      <c r="AX51" s="81">
        <v>16.579999999999998</v>
      </c>
      <c r="AY51" s="81">
        <v>8.89</v>
      </c>
      <c r="AZ51" s="81">
        <v>11.557</v>
      </c>
      <c r="BA51" s="81">
        <v>13.82</v>
      </c>
      <c r="BB51" s="81">
        <v>17.966000000000001</v>
      </c>
      <c r="BC51" s="264">
        <v>31.7</v>
      </c>
      <c r="BD51" s="264">
        <v>35.71</v>
      </c>
      <c r="BE51" s="95">
        <v>83</v>
      </c>
      <c r="BF51" s="83" t="s">
        <v>88</v>
      </c>
      <c r="BG51" s="88">
        <v>60</v>
      </c>
      <c r="BH51" s="88">
        <v>70</v>
      </c>
      <c r="BI51" s="88">
        <v>82.6</v>
      </c>
      <c r="BJ51" s="88">
        <v>94.5</v>
      </c>
      <c r="BK51" s="89">
        <v>11.2</v>
      </c>
      <c r="BL51" s="89">
        <v>12.8</v>
      </c>
      <c r="BM51" s="89">
        <v>3.36</v>
      </c>
      <c r="BN51" s="89">
        <v>3.84</v>
      </c>
      <c r="BO51" s="89">
        <v>1.82</v>
      </c>
      <c r="BP51" s="89">
        <v>2.08</v>
      </c>
      <c r="BQ51" s="88">
        <v>21.91</v>
      </c>
      <c r="BR51" s="88">
        <v>23.12</v>
      </c>
      <c r="BS51" s="205"/>
      <c r="BT51" s="16"/>
    </row>
    <row r="52" spans="1:76" ht="13.8" thickBot="1" x14ac:dyDescent="0.35">
      <c r="A52" s="50"/>
      <c r="B52" s="213"/>
      <c r="C52" s="93"/>
      <c r="D52" s="93"/>
      <c r="E52" s="93"/>
      <c r="F52" s="93"/>
      <c r="G52" s="115"/>
      <c r="H52" s="115"/>
      <c r="I52" s="115"/>
      <c r="J52" s="115"/>
      <c r="K52" s="253"/>
      <c r="L52" s="115"/>
      <c r="M52" s="116"/>
      <c r="N52" s="116"/>
      <c r="O52" s="127"/>
      <c r="P52" s="83" t="s">
        <v>112</v>
      </c>
      <c r="Q52" s="88">
        <v>60</v>
      </c>
      <c r="R52" s="88">
        <v>70</v>
      </c>
      <c r="S52" s="88">
        <v>174.9</v>
      </c>
      <c r="T52" s="88">
        <v>204.05</v>
      </c>
      <c r="U52" s="89">
        <v>4.68</v>
      </c>
      <c r="V52" s="89">
        <v>5.46</v>
      </c>
      <c r="W52" s="89">
        <v>3.48</v>
      </c>
      <c r="X52" s="89">
        <v>4.0599999999999996</v>
      </c>
      <c r="Y52" s="89">
        <v>30.69</v>
      </c>
      <c r="Z52" s="89">
        <v>35.799999999999997</v>
      </c>
      <c r="AA52" s="258">
        <v>12</v>
      </c>
      <c r="AB52" s="258">
        <v>14</v>
      </c>
      <c r="AC52" s="96">
        <v>258</v>
      </c>
      <c r="AD52" s="92" t="s">
        <v>129</v>
      </c>
      <c r="AE52" s="93">
        <v>30</v>
      </c>
      <c r="AF52" s="93">
        <v>40</v>
      </c>
      <c r="AG52" s="93">
        <v>4.2</v>
      </c>
      <c r="AH52" s="93">
        <v>5.6</v>
      </c>
      <c r="AI52" s="115">
        <v>0.24</v>
      </c>
      <c r="AJ52" s="115">
        <v>0.32</v>
      </c>
      <c r="AK52" s="115">
        <v>0.03</v>
      </c>
      <c r="AL52" s="115">
        <v>0.04</v>
      </c>
      <c r="AM52" s="115">
        <v>0.75</v>
      </c>
      <c r="AN52" s="115">
        <v>1</v>
      </c>
      <c r="AO52" s="257">
        <v>6.48</v>
      </c>
      <c r="AP52" s="257">
        <v>8.64</v>
      </c>
      <c r="AQ52" s="127" t="s">
        <v>110</v>
      </c>
      <c r="AR52" s="90" t="s">
        <v>133</v>
      </c>
      <c r="AS52" s="93">
        <v>180</v>
      </c>
      <c r="AT52" s="93">
        <v>200</v>
      </c>
      <c r="AU52" s="93">
        <v>109.8</v>
      </c>
      <c r="AV52" s="93">
        <v>122</v>
      </c>
      <c r="AW52" s="115">
        <v>1.26</v>
      </c>
      <c r="AX52" s="115">
        <v>1.4</v>
      </c>
      <c r="AY52" s="115">
        <v>0</v>
      </c>
      <c r="AZ52" s="115">
        <v>0</v>
      </c>
      <c r="BA52" s="115">
        <v>26.1</v>
      </c>
      <c r="BB52" s="115">
        <v>29</v>
      </c>
      <c r="BC52" s="116">
        <v>3.29</v>
      </c>
      <c r="BD52" s="116">
        <v>4.62</v>
      </c>
      <c r="BE52" s="95">
        <v>516</v>
      </c>
      <c r="BF52" s="92" t="s">
        <v>131</v>
      </c>
      <c r="BG52" s="93">
        <v>30</v>
      </c>
      <c r="BH52" s="93">
        <v>40</v>
      </c>
      <c r="BI52" s="93">
        <v>4.2</v>
      </c>
      <c r="BJ52" s="93">
        <v>5.6</v>
      </c>
      <c r="BK52" s="115">
        <v>0.24</v>
      </c>
      <c r="BL52" s="115">
        <v>0.32</v>
      </c>
      <c r="BM52" s="115">
        <v>0.03</v>
      </c>
      <c r="BN52" s="115">
        <v>0.04</v>
      </c>
      <c r="BO52" s="115">
        <v>0.75</v>
      </c>
      <c r="BP52" s="115">
        <v>1</v>
      </c>
      <c r="BQ52" s="257">
        <v>5.4</v>
      </c>
      <c r="BR52" s="257">
        <v>7.2</v>
      </c>
      <c r="BS52" s="127" t="s">
        <v>110</v>
      </c>
      <c r="BT52" s="16"/>
    </row>
    <row r="53" spans="1:76" ht="13.8" thickBot="1" x14ac:dyDescent="0.35">
      <c r="A53" s="50"/>
      <c r="B53" s="92" t="s">
        <v>46</v>
      </c>
      <c r="C53" s="93">
        <v>180</v>
      </c>
      <c r="D53" s="93">
        <v>200</v>
      </c>
      <c r="E53" s="93">
        <v>41</v>
      </c>
      <c r="F53" s="93">
        <v>45.56</v>
      </c>
      <c r="G53" s="115">
        <v>0.126</v>
      </c>
      <c r="H53" s="115">
        <v>0.14000000000000001</v>
      </c>
      <c r="I53" s="115">
        <v>1.7999999999999999E-2</v>
      </c>
      <c r="J53" s="115">
        <v>0.02</v>
      </c>
      <c r="K53" s="115">
        <v>10.210000000000001</v>
      </c>
      <c r="L53" s="115">
        <v>11.34</v>
      </c>
      <c r="M53" s="116">
        <v>0.94</v>
      </c>
      <c r="N53" s="116">
        <v>1.02</v>
      </c>
      <c r="O53" s="127" t="s">
        <v>56</v>
      </c>
      <c r="P53" s="84" t="s">
        <v>92</v>
      </c>
      <c r="Q53" s="88">
        <v>150</v>
      </c>
      <c r="R53" s="98">
        <v>170</v>
      </c>
      <c r="S53" s="97">
        <v>119</v>
      </c>
      <c r="T53" s="97">
        <v>126.93</v>
      </c>
      <c r="U53" s="105">
        <v>4.05</v>
      </c>
      <c r="V53" s="105">
        <v>4.32</v>
      </c>
      <c r="W53" s="105">
        <v>3.75</v>
      </c>
      <c r="X53" s="105">
        <v>4</v>
      </c>
      <c r="Y53" s="105">
        <v>16.2</v>
      </c>
      <c r="Z53" s="105">
        <v>17.3</v>
      </c>
      <c r="AA53" s="98">
        <v>10.35</v>
      </c>
      <c r="AB53" s="98">
        <v>11.73</v>
      </c>
      <c r="AC53" s="95">
        <v>401</v>
      </c>
      <c r="AD53" s="84" t="s">
        <v>46</v>
      </c>
      <c r="AE53" s="93">
        <v>180</v>
      </c>
      <c r="AF53" s="93">
        <v>200</v>
      </c>
      <c r="AG53" s="93">
        <v>41</v>
      </c>
      <c r="AH53" s="93">
        <v>45.56</v>
      </c>
      <c r="AI53" s="115">
        <v>0.126</v>
      </c>
      <c r="AJ53" s="115">
        <v>0.14000000000000001</v>
      </c>
      <c r="AK53" s="115">
        <v>1.7999999999999999E-2</v>
      </c>
      <c r="AL53" s="115">
        <v>0.02</v>
      </c>
      <c r="AM53" s="115">
        <v>10.210000000000001</v>
      </c>
      <c r="AN53" s="115">
        <v>11.34</v>
      </c>
      <c r="AO53" s="116">
        <v>0.94</v>
      </c>
      <c r="AP53" s="116">
        <v>0.94</v>
      </c>
      <c r="AQ53" s="95" t="s">
        <v>56</v>
      </c>
      <c r="AR53" s="90"/>
      <c r="AS53" s="93"/>
      <c r="AT53" s="93"/>
      <c r="AU53" s="93"/>
      <c r="AV53" s="93"/>
      <c r="AW53" s="115"/>
      <c r="AX53" s="115"/>
      <c r="AY53" s="115"/>
      <c r="AZ53" s="115"/>
      <c r="BA53" s="115"/>
      <c r="BB53" s="115"/>
      <c r="BC53" s="116"/>
      <c r="BD53" s="116"/>
      <c r="BE53" s="95"/>
      <c r="BF53" s="84" t="s">
        <v>37</v>
      </c>
      <c r="BG53" s="81">
        <v>30</v>
      </c>
      <c r="BH53" s="81">
        <v>40</v>
      </c>
      <c r="BI53" s="93">
        <v>42.89</v>
      </c>
      <c r="BJ53" s="93">
        <v>64.33</v>
      </c>
      <c r="BK53" s="81">
        <v>1.23</v>
      </c>
      <c r="BL53" s="81">
        <v>1.84</v>
      </c>
      <c r="BM53" s="81">
        <v>0.43</v>
      </c>
      <c r="BN53" s="81">
        <v>0.64</v>
      </c>
      <c r="BO53" s="81">
        <v>8.3699999999999992</v>
      </c>
      <c r="BP53" s="81">
        <v>12.56</v>
      </c>
      <c r="BQ53" s="86">
        <v>2.69</v>
      </c>
      <c r="BR53" s="86">
        <v>3.59</v>
      </c>
      <c r="BS53" s="95">
        <v>147</v>
      </c>
      <c r="BT53" s="16"/>
    </row>
    <row r="54" spans="1:76" ht="13.8" thickBot="1" x14ac:dyDescent="0.35">
      <c r="A54" s="56"/>
      <c r="B54" s="136"/>
      <c r="C54" s="115"/>
      <c r="D54" s="115"/>
      <c r="E54" s="166"/>
      <c r="F54" s="166"/>
      <c r="G54" s="166"/>
      <c r="H54" s="166"/>
      <c r="I54" s="166"/>
      <c r="J54" s="166"/>
      <c r="K54" s="166"/>
      <c r="L54" s="166"/>
      <c r="M54" s="116"/>
      <c r="N54" s="116"/>
      <c r="O54" s="127"/>
      <c r="P54" s="84"/>
      <c r="Q54" s="88"/>
      <c r="R54" s="98"/>
      <c r="S54" s="97"/>
      <c r="T54" s="97"/>
      <c r="U54" s="105"/>
      <c r="V54" s="105"/>
      <c r="W54" s="105"/>
      <c r="X54" s="105"/>
      <c r="Y54" s="105"/>
      <c r="Z54" s="105"/>
      <c r="AA54" s="98"/>
      <c r="AB54" s="98"/>
      <c r="AC54" s="95"/>
      <c r="AD54" s="84" t="s">
        <v>37</v>
      </c>
      <c r="AE54" s="81">
        <v>30</v>
      </c>
      <c r="AF54" s="81">
        <v>30</v>
      </c>
      <c r="AG54" s="85">
        <v>64.33</v>
      </c>
      <c r="AH54" s="85">
        <v>85.77</v>
      </c>
      <c r="AI54" s="81">
        <v>1.84</v>
      </c>
      <c r="AJ54" s="81">
        <v>2.46</v>
      </c>
      <c r="AK54" s="81">
        <v>0.64</v>
      </c>
      <c r="AL54" s="81">
        <v>0.86</v>
      </c>
      <c r="AM54" s="81">
        <v>12.56</v>
      </c>
      <c r="AN54" s="81">
        <v>16.739999999999998</v>
      </c>
      <c r="AO54" s="86">
        <v>2.69</v>
      </c>
      <c r="AP54" s="86">
        <v>2.69</v>
      </c>
      <c r="AQ54" s="127"/>
      <c r="AR54" s="200"/>
      <c r="AS54" s="93"/>
      <c r="AT54" s="93"/>
      <c r="AU54" s="93"/>
      <c r="AV54" s="93"/>
      <c r="AW54" s="115"/>
      <c r="AX54" s="115"/>
      <c r="AY54" s="115"/>
      <c r="AZ54" s="115"/>
      <c r="BA54" s="115"/>
      <c r="BB54" s="115"/>
      <c r="BC54" s="116"/>
      <c r="BD54" s="116"/>
      <c r="BE54" s="95"/>
      <c r="BF54" s="90" t="s">
        <v>46</v>
      </c>
      <c r="BG54" s="93">
        <v>180</v>
      </c>
      <c r="BH54" s="93">
        <v>200</v>
      </c>
      <c r="BI54" s="93">
        <v>41</v>
      </c>
      <c r="BJ54" s="93">
        <v>45.56</v>
      </c>
      <c r="BK54" s="115">
        <v>0.126</v>
      </c>
      <c r="BL54" s="115">
        <v>0.14000000000000001</v>
      </c>
      <c r="BM54" s="115">
        <v>1.7999999999999999E-2</v>
      </c>
      <c r="BN54" s="115">
        <v>0.02</v>
      </c>
      <c r="BO54" s="115">
        <v>10.210000000000001</v>
      </c>
      <c r="BP54" s="115">
        <v>11.34</v>
      </c>
      <c r="BQ54" s="116">
        <v>1.29</v>
      </c>
      <c r="BR54" s="116">
        <v>2.62</v>
      </c>
      <c r="BS54" s="95" t="s">
        <v>56</v>
      </c>
      <c r="BT54" s="16"/>
    </row>
    <row r="55" spans="1:76" ht="13.8" thickBot="1" x14ac:dyDescent="0.35">
      <c r="A55" s="56"/>
      <c r="B55" s="136"/>
      <c r="C55" s="115"/>
      <c r="D55" s="115"/>
      <c r="E55" s="166"/>
      <c r="F55" s="166"/>
      <c r="G55" s="166"/>
      <c r="H55" s="166"/>
      <c r="I55" s="166"/>
      <c r="J55" s="166"/>
      <c r="K55" s="166"/>
      <c r="L55" s="166"/>
      <c r="M55" s="116"/>
      <c r="N55" s="116"/>
      <c r="O55" s="127"/>
      <c r="P55" s="83"/>
      <c r="Q55" s="88"/>
      <c r="R55" s="88"/>
      <c r="S55" s="88"/>
      <c r="T55" s="97"/>
      <c r="U55" s="97"/>
      <c r="V55" s="97"/>
      <c r="W55" s="97"/>
      <c r="X55" s="97"/>
      <c r="Y55" s="97"/>
      <c r="Z55" s="97"/>
      <c r="AA55" s="98"/>
      <c r="AB55" s="98"/>
      <c r="AC55" s="133"/>
      <c r="AD55" s="136"/>
      <c r="AE55" s="115"/>
      <c r="AF55" s="115"/>
      <c r="AG55" s="115"/>
      <c r="AH55" s="115"/>
      <c r="AI55" s="166"/>
      <c r="AJ55" s="166"/>
      <c r="AK55" s="166"/>
      <c r="AL55" s="166"/>
      <c r="AM55" s="166"/>
      <c r="AN55" s="166"/>
      <c r="AO55" s="116"/>
      <c r="AP55" s="116"/>
      <c r="AQ55" s="127"/>
      <c r="AR55" s="84"/>
      <c r="AS55" s="81"/>
      <c r="AT55" s="81"/>
      <c r="AU55" s="85"/>
      <c r="AV55" s="85"/>
      <c r="AW55" s="166"/>
      <c r="AX55" s="166"/>
      <c r="AY55" s="166"/>
      <c r="AZ55" s="166"/>
      <c r="BA55" s="166"/>
      <c r="BB55" s="166"/>
      <c r="BC55" s="86"/>
      <c r="BD55" s="86"/>
      <c r="BE55" s="95"/>
      <c r="BF55" s="90"/>
      <c r="BG55" s="93"/>
      <c r="BH55" s="93"/>
      <c r="BI55" s="93"/>
      <c r="BJ55" s="93"/>
      <c r="BK55" s="115"/>
      <c r="BL55" s="115"/>
      <c r="BM55" s="115"/>
      <c r="BN55" s="115"/>
      <c r="BO55" s="115"/>
      <c r="BP55" s="115"/>
      <c r="BQ55" s="116"/>
      <c r="BR55" s="116"/>
      <c r="BS55" s="95"/>
      <c r="BT55" s="16"/>
    </row>
    <row r="56" spans="1:76" s="71" customFormat="1" ht="13.8" thickBot="1" x14ac:dyDescent="0.35">
      <c r="A56" s="75"/>
      <c r="B56" s="167"/>
      <c r="C56" s="144">
        <f t="shared" ref="C56:N56" si="41">SUM(C51:C55)</f>
        <v>270</v>
      </c>
      <c r="D56" s="144">
        <f t="shared" si="41"/>
        <v>310</v>
      </c>
      <c r="E56" s="168">
        <f t="shared" si="41"/>
        <v>263.3</v>
      </c>
      <c r="F56" s="168">
        <f t="shared" si="41"/>
        <v>317.26</v>
      </c>
      <c r="G56" s="168">
        <f t="shared" ref="G56:L56" si="42">SUM(G51:G55)</f>
        <v>15.915999999999999</v>
      </c>
      <c r="H56" s="168">
        <f t="shared" si="42"/>
        <v>19.440000000000001</v>
      </c>
      <c r="I56" s="168">
        <f t="shared" si="42"/>
        <v>10.868</v>
      </c>
      <c r="J56" s="168">
        <f t="shared" si="42"/>
        <v>13.275</v>
      </c>
      <c r="K56" s="168">
        <f t="shared" si="42"/>
        <v>25.65</v>
      </c>
      <c r="L56" s="168">
        <f t="shared" si="42"/>
        <v>30.204999999999998</v>
      </c>
      <c r="M56" s="168">
        <f t="shared" si="41"/>
        <v>22.68</v>
      </c>
      <c r="N56" s="168">
        <f t="shared" si="41"/>
        <v>29.73</v>
      </c>
      <c r="O56" s="169"/>
      <c r="P56" s="167"/>
      <c r="Q56" s="168">
        <f>SUM(Q51:Q54)</f>
        <v>211</v>
      </c>
      <c r="R56" s="168">
        <f>SUM(R51:R54)</f>
        <v>241</v>
      </c>
      <c r="S56" s="168">
        <f>SUM(S51:S54)</f>
        <v>356.9</v>
      </c>
      <c r="T56" s="168">
        <f>SUM(T51:T53)</f>
        <v>393.98</v>
      </c>
      <c r="U56" s="168">
        <f t="shared" ref="U56:AB56" si="43">SUM(U51:U54)</f>
        <v>13.829999999999998</v>
      </c>
      <c r="V56" s="168">
        <f t="shared" si="43"/>
        <v>14.879999999999999</v>
      </c>
      <c r="W56" s="168">
        <f t="shared" si="43"/>
        <v>11.83</v>
      </c>
      <c r="X56" s="168">
        <f t="shared" si="43"/>
        <v>12.66</v>
      </c>
      <c r="Y56" s="168">
        <f t="shared" si="43"/>
        <v>47.19</v>
      </c>
      <c r="Z56" s="168">
        <f t="shared" si="43"/>
        <v>53.399999999999991</v>
      </c>
      <c r="AA56" s="168">
        <f t="shared" si="43"/>
        <v>32.130000000000003</v>
      </c>
      <c r="AB56" s="168">
        <f t="shared" si="43"/>
        <v>35.510000000000005</v>
      </c>
      <c r="AC56" s="170"/>
      <c r="AD56" s="167"/>
      <c r="AE56" s="144">
        <f>SUM(AE51:AE55)</f>
        <v>310</v>
      </c>
      <c r="AF56" s="144">
        <f>SUM(AF51:AF55)</f>
        <v>350</v>
      </c>
      <c r="AG56" s="144">
        <f>SUM(AG51:AG55)</f>
        <v>256.52999999999997</v>
      </c>
      <c r="AH56" s="144">
        <f t="shared" ref="AH56:AN56" si="44">SUM(AH51:AH55)</f>
        <v>298.63</v>
      </c>
      <c r="AI56" s="144">
        <f t="shared" si="44"/>
        <v>18.106000000000002</v>
      </c>
      <c r="AJ56" s="144">
        <f t="shared" si="44"/>
        <v>20.41</v>
      </c>
      <c r="AK56" s="144">
        <f t="shared" si="44"/>
        <v>8.4879999999999995</v>
      </c>
      <c r="AL56" s="144">
        <f t="shared" si="44"/>
        <v>9.4999999999999982</v>
      </c>
      <c r="AM56" s="144">
        <f t="shared" si="44"/>
        <v>26.72</v>
      </c>
      <c r="AN56" s="144">
        <f t="shared" si="44"/>
        <v>32.599999999999994</v>
      </c>
      <c r="AO56" s="144">
        <f>SUM(AO51:AO55)</f>
        <v>34.01</v>
      </c>
      <c r="AP56" s="144">
        <f>SUM(AP51:AP55)</f>
        <v>39.269999999999996</v>
      </c>
      <c r="AQ56" s="169"/>
      <c r="AR56" s="167"/>
      <c r="AS56" s="144">
        <f t="shared" ref="AS56:BD56" si="45">SUM(AS51:AS55)</f>
        <v>280</v>
      </c>
      <c r="AT56" s="144">
        <f t="shared" si="45"/>
        <v>330</v>
      </c>
      <c r="AU56" s="168">
        <f t="shared" si="45"/>
        <v>301.55</v>
      </c>
      <c r="AV56" s="168">
        <f t="shared" si="45"/>
        <v>371.28</v>
      </c>
      <c r="AW56" s="168">
        <f t="shared" ref="AW56:BB56" si="46">SUM(AW51:AW55)</f>
        <v>14.02</v>
      </c>
      <c r="AX56" s="168">
        <f t="shared" si="46"/>
        <v>17.979999999999997</v>
      </c>
      <c r="AY56" s="168">
        <f t="shared" si="46"/>
        <v>8.89</v>
      </c>
      <c r="AZ56" s="168">
        <f t="shared" si="46"/>
        <v>11.557</v>
      </c>
      <c r="BA56" s="168">
        <f t="shared" si="46"/>
        <v>39.92</v>
      </c>
      <c r="BB56" s="168">
        <f t="shared" si="46"/>
        <v>46.966000000000001</v>
      </c>
      <c r="BC56" s="168">
        <f t="shared" si="45"/>
        <v>34.99</v>
      </c>
      <c r="BD56" s="168">
        <f t="shared" si="45"/>
        <v>40.33</v>
      </c>
      <c r="BE56" s="169"/>
      <c r="BF56" s="143">
        <f t="shared" ref="BF56:BR56" si="47">SUM(BF51:BF55)</f>
        <v>0</v>
      </c>
      <c r="BG56" s="144">
        <f t="shared" si="47"/>
        <v>300</v>
      </c>
      <c r="BH56" s="144">
        <f t="shared" si="47"/>
        <v>350</v>
      </c>
      <c r="BI56" s="144">
        <f t="shared" si="47"/>
        <v>170.69</v>
      </c>
      <c r="BJ56" s="144">
        <f t="shared" si="47"/>
        <v>209.99</v>
      </c>
      <c r="BK56" s="144">
        <f t="shared" si="47"/>
        <v>12.795999999999999</v>
      </c>
      <c r="BL56" s="144">
        <f t="shared" si="47"/>
        <v>15.100000000000001</v>
      </c>
      <c r="BM56" s="144">
        <f t="shared" si="47"/>
        <v>3.8379999999999996</v>
      </c>
      <c r="BN56" s="144">
        <f t="shared" si="47"/>
        <v>4.5399999999999991</v>
      </c>
      <c r="BO56" s="144">
        <f t="shared" si="47"/>
        <v>21.15</v>
      </c>
      <c r="BP56" s="144">
        <f t="shared" si="47"/>
        <v>26.98</v>
      </c>
      <c r="BQ56" s="144">
        <f t="shared" si="47"/>
        <v>31.290000000000003</v>
      </c>
      <c r="BR56" s="144">
        <f t="shared" si="47"/>
        <v>36.529999999999994</v>
      </c>
      <c r="BS56" s="169"/>
      <c r="BT56" s="70"/>
    </row>
    <row r="57" spans="1:76" s="19" customFormat="1" ht="13.8" thickBot="1" x14ac:dyDescent="0.35">
      <c r="A57" s="76"/>
      <c r="B57" s="171"/>
      <c r="C57" s="173">
        <f>C56+C50+C41+C38</f>
        <v>1285</v>
      </c>
      <c r="D57" s="172">
        <f t="shared" ref="D57:N57" si="48">D56+D50+D41+D38</f>
        <v>1523</v>
      </c>
      <c r="E57" s="173">
        <f t="shared" si="48"/>
        <v>1246.2259999999999</v>
      </c>
      <c r="F57" s="173">
        <f t="shared" si="48"/>
        <v>1521.3040000000001</v>
      </c>
      <c r="G57" s="173">
        <f t="shared" ref="G57:L57" si="49">G56+G50+G41+G38</f>
        <v>53.608999999999995</v>
      </c>
      <c r="H57" s="173">
        <f t="shared" si="49"/>
        <v>65.463000000000008</v>
      </c>
      <c r="I57" s="173">
        <f t="shared" si="49"/>
        <v>40.475000000000001</v>
      </c>
      <c r="J57" s="173">
        <f t="shared" si="49"/>
        <v>50.805</v>
      </c>
      <c r="K57" s="173">
        <f t="shared" si="49"/>
        <v>159.042</v>
      </c>
      <c r="L57" s="173">
        <f t="shared" si="49"/>
        <v>190.54199999999997</v>
      </c>
      <c r="M57" s="173">
        <f t="shared" si="48"/>
        <v>103.66</v>
      </c>
      <c r="N57" s="173">
        <f t="shared" si="48"/>
        <v>121.03</v>
      </c>
      <c r="O57" s="174"/>
      <c r="P57" s="171"/>
      <c r="Q57" s="173">
        <f>Q38+Q41+Q50+Q56</f>
        <v>1193</v>
      </c>
      <c r="R57" s="173">
        <f>R38+R41+R50+R56</f>
        <v>1418</v>
      </c>
      <c r="S57" s="173">
        <f>S56+S50+S41+S38</f>
        <v>1233.298</v>
      </c>
      <c r="T57" s="173">
        <f>T56+T50+T41+T38</f>
        <v>1455.7296000000001</v>
      </c>
      <c r="U57" s="173">
        <f t="shared" ref="U57:Z57" si="50">U56+U50+U41+U38</f>
        <v>47.846999999999994</v>
      </c>
      <c r="V57" s="173">
        <f t="shared" si="50"/>
        <v>54.95</v>
      </c>
      <c r="W57" s="173">
        <f t="shared" si="50"/>
        <v>35.635000000000005</v>
      </c>
      <c r="X57" s="173">
        <f t="shared" si="50"/>
        <v>42.33</v>
      </c>
      <c r="Y57" s="173">
        <f t="shared" si="50"/>
        <v>181.87000000000003</v>
      </c>
      <c r="Z57" s="173">
        <f t="shared" si="50"/>
        <v>218.01</v>
      </c>
      <c r="AA57" s="173">
        <f>AA56+AA50+AA41+AA38</f>
        <v>103.66000000000003</v>
      </c>
      <c r="AB57" s="173">
        <f>AB56+AB50+AB41+AB38</f>
        <v>121.02999999999999</v>
      </c>
      <c r="AC57" s="175"/>
      <c r="AD57" s="176"/>
      <c r="AE57" s="173">
        <f t="shared" ref="AE57:AH57" si="51">AE56+AE50+AE41+AE38</f>
        <v>1239</v>
      </c>
      <c r="AF57" s="173">
        <f t="shared" si="51"/>
        <v>1439</v>
      </c>
      <c r="AG57" s="173">
        <f t="shared" si="51"/>
        <v>1305.73</v>
      </c>
      <c r="AH57" s="173">
        <f t="shared" si="51"/>
        <v>1586.9499999999998</v>
      </c>
      <c r="AI57" s="173">
        <f t="shared" ref="AI57:AN57" si="52">AI56+AI50+AI41+AI38</f>
        <v>54.3</v>
      </c>
      <c r="AJ57" s="173">
        <f t="shared" si="52"/>
        <v>64.73</v>
      </c>
      <c r="AK57" s="173">
        <f t="shared" si="52"/>
        <v>34.371000000000002</v>
      </c>
      <c r="AL57" s="173">
        <f t="shared" si="52"/>
        <v>45.67</v>
      </c>
      <c r="AM57" s="173">
        <f t="shared" si="52"/>
        <v>183.13499999999999</v>
      </c>
      <c r="AN57" s="173">
        <f t="shared" si="52"/>
        <v>223.26999999999998</v>
      </c>
      <c r="AO57" s="173">
        <f>AO56+AO50+AO41+AO38</f>
        <v>103.66</v>
      </c>
      <c r="AP57" s="256">
        <f>SUM(AP38+AP50+AP56)</f>
        <v>121.03</v>
      </c>
      <c r="AQ57" s="174"/>
      <c r="AR57" s="176"/>
      <c r="AS57" s="173">
        <f t="shared" ref="AS57:BD57" si="53">AS56+AS50+AS41+AS38</f>
        <v>1279</v>
      </c>
      <c r="AT57" s="173">
        <f t="shared" si="53"/>
        <v>1489</v>
      </c>
      <c r="AU57" s="173">
        <f t="shared" si="53"/>
        <v>1236.1799999999998</v>
      </c>
      <c r="AV57" s="173">
        <f t="shared" si="53"/>
        <v>1470.73</v>
      </c>
      <c r="AW57" s="173">
        <f t="shared" ref="AW57:BB57" si="54">AW56+AW50+AW41+AW38</f>
        <v>51.775999999999996</v>
      </c>
      <c r="AX57" s="173">
        <f t="shared" si="54"/>
        <v>61.7</v>
      </c>
      <c r="AY57" s="173">
        <f t="shared" si="54"/>
        <v>29.605999999999998</v>
      </c>
      <c r="AZ57" s="173">
        <f t="shared" si="54"/>
        <v>36.316999999999993</v>
      </c>
      <c r="BA57" s="173">
        <f t="shared" si="54"/>
        <v>182.54100000000003</v>
      </c>
      <c r="BB57" s="173">
        <f t="shared" si="54"/>
        <v>216.99599999999998</v>
      </c>
      <c r="BC57" s="173">
        <f t="shared" si="53"/>
        <v>103.66</v>
      </c>
      <c r="BD57" s="173">
        <f t="shared" si="53"/>
        <v>121.03</v>
      </c>
      <c r="BE57" s="174"/>
      <c r="BF57" s="146"/>
      <c r="BG57" s="173">
        <f t="shared" ref="BG57:BQ57" si="55">BG56+BG50+BG41+BG38</f>
        <v>1076</v>
      </c>
      <c r="BH57" s="173">
        <f t="shared" si="55"/>
        <v>1278</v>
      </c>
      <c r="BI57" s="173">
        <f t="shared" si="55"/>
        <v>991.38</v>
      </c>
      <c r="BJ57" s="173">
        <f t="shared" si="55"/>
        <v>1202.5997</v>
      </c>
      <c r="BK57" s="173">
        <f t="shared" ref="BK57:BP57" si="56">BK56+BK50+BK41+BK38</f>
        <v>45.036000000000001</v>
      </c>
      <c r="BL57" s="173">
        <f t="shared" si="56"/>
        <v>53.02</v>
      </c>
      <c r="BM57" s="173">
        <f t="shared" si="56"/>
        <v>29.006</v>
      </c>
      <c r="BN57" s="173">
        <f t="shared" si="56"/>
        <v>35.86</v>
      </c>
      <c r="BO57" s="173">
        <f t="shared" si="56"/>
        <v>132.95999999999998</v>
      </c>
      <c r="BP57" s="173">
        <f t="shared" si="56"/>
        <v>163.01499999999999</v>
      </c>
      <c r="BQ57" s="173">
        <f t="shared" si="55"/>
        <v>103.66</v>
      </c>
      <c r="BR57" s="173">
        <f>BR56+BR50+BR41+BR38</f>
        <v>121.02999999999999</v>
      </c>
      <c r="BS57" s="150"/>
      <c r="BT57" s="18"/>
      <c r="BU57" s="77"/>
      <c r="BV57" s="77"/>
      <c r="BW57" s="77"/>
      <c r="BX57" s="77"/>
    </row>
    <row r="58" spans="1:76" s="19" customFormat="1" x14ac:dyDescent="0.3">
      <c r="A58" s="58"/>
      <c r="B58" s="177"/>
      <c r="C58" s="178"/>
      <c r="D58" s="178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80"/>
      <c r="P58" s="177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81"/>
      <c r="AD58" s="182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80"/>
      <c r="AR58" s="182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80"/>
      <c r="BF58" s="183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81"/>
      <c r="BT58" s="18"/>
    </row>
    <row r="59" spans="1:76" s="5" customFormat="1" x14ac:dyDescent="0.3">
      <c r="A59" s="58" t="s">
        <v>29</v>
      </c>
      <c r="B59" s="184"/>
      <c r="C59" s="185">
        <f>C28</f>
        <v>1300</v>
      </c>
      <c r="D59" s="185">
        <f t="shared" ref="D59:BR59" si="57">D28</f>
        <v>1543</v>
      </c>
      <c r="E59" s="185">
        <f t="shared" si="57"/>
        <v>1141.03</v>
      </c>
      <c r="F59" s="185">
        <f t="shared" si="57"/>
        <v>1439.4099999999999</v>
      </c>
      <c r="G59" s="185">
        <f t="shared" ref="G59:L59" si="58">G28</f>
        <v>47.224999999999994</v>
      </c>
      <c r="H59" s="185">
        <f t="shared" si="58"/>
        <v>60.182000000000002</v>
      </c>
      <c r="I59" s="185">
        <f t="shared" si="58"/>
        <v>36.041000000000004</v>
      </c>
      <c r="J59" s="185">
        <f t="shared" si="58"/>
        <v>47.752000000000002</v>
      </c>
      <c r="K59" s="185">
        <f t="shared" si="58"/>
        <v>151.20400000000001</v>
      </c>
      <c r="L59" s="185">
        <f t="shared" si="58"/>
        <v>204.81180000000001</v>
      </c>
      <c r="M59" s="185">
        <f t="shared" si="57"/>
        <v>103.66000000000003</v>
      </c>
      <c r="N59" s="185">
        <f t="shared" si="57"/>
        <v>121.03</v>
      </c>
      <c r="O59" s="185"/>
      <c r="P59" s="185"/>
      <c r="Q59" s="185">
        <f t="shared" si="57"/>
        <v>1251</v>
      </c>
      <c r="R59" s="185">
        <f t="shared" si="57"/>
        <v>1493</v>
      </c>
      <c r="S59" s="185">
        <f t="shared" si="57"/>
        <v>1202.6860000000001</v>
      </c>
      <c r="T59" s="185">
        <f t="shared" si="57"/>
        <v>1501.42</v>
      </c>
      <c r="U59" s="185">
        <f t="shared" ref="U59:Z59" si="59">U28</f>
        <v>48.250999999999998</v>
      </c>
      <c r="V59" s="185">
        <f t="shared" si="59"/>
        <v>58.987000000000002</v>
      </c>
      <c r="W59" s="185">
        <f t="shared" si="59"/>
        <v>34.173000000000002</v>
      </c>
      <c r="X59" s="185">
        <f t="shared" si="59"/>
        <v>54.14</v>
      </c>
      <c r="Y59" s="185">
        <f t="shared" si="59"/>
        <v>164.83199999999999</v>
      </c>
      <c r="Z59" s="185">
        <f t="shared" si="59"/>
        <v>202.76</v>
      </c>
      <c r="AA59" s="185">
        <f t="shared" si="57"/>
        <v>103.66</v>
      </c>
      <c r="AB59" s="185">
        <f t="shared" si="57"/>
        <v>121.03</v>
      </c>
      <c r="AC59" s="185"/>
      <c r="AD59" s="185">
        <f t="shared" si="57"/>
        <v>0</v>
      </c>
      <c r="AE59" s="185">
        <f t="shared" si="57"/>
        <v>1257</v>
      </c>
      <c r="AF59" s="185">
        <f t="shared" si="57"/>
        <v>1402</v>
      </c>
      <c r="AG59" s="185">
        <f t="shared" si="57"/>
        <v>1094.7835</v>
      </c>
      <c r="AH59" s="185">
        <f t="shared" si="57"/>
        <v>1277.0999999999999</v>
      </c>
      <c r="AI59" s="185">
        <f t="shared" ref="AI59:AN59" si="60">AI28</f>
        <v>113.98699999999999</v>
      </c>
      <c r="AJ59" s="185">
        <f t="shared" si="60"/>
        <v>47.617000000000004</v>
      </c>
      <c r="AK59" s="185">
        <f t="shared" si="60"/>
        <v>33.3307</v>
      </c>
      <c r="AL59" s="185">
        <f t="shared" si="60"/>
        <v>43.352999999999994</v>
      </c>
      <c r="AM59" s="185">
        <f t="shared" si="60"/>
        <v>150.30700000000002</v>
      </c>
      <c r="AN59" s="185">
        <f t="shared" si="60"/>
        <v>203.56</v>
      </c>
      <c r="AO59" s="185">
        <f t="shared" si="57"/>
        <v>103.66000000000001</v>
      </c>
      <c r="AP59" s="185">
        <f t="shared" si="57"/>
        <v>121.03</v>
      </c>
      <c r="AQ59" s="185"/>
      <c r="AR59" s="185"/>
      <c r="AS59" s="185">
        <f t="shared" si="57"/>
        <v>1385</v>
      </c>
      <c r="AT59" s="185">
        <f t="shared" si="57"/>
        <v>1638</v>
      </c>
      <c r="AU59" s="185">
        <f t="shared" si="57"/>
        <v>1247.777</v>
      </c>
      <c r="AV59" s="185">
        <f t="shared" si="57"/>
        <v>1495.104</v>
      </c>
      <c r="AW59" s="185">
        <f t="shared" ref="AW59:BB59" si="61">AW28</f>
        <v>44.509</v>
      </c>
      <c r="AX59" s="185">
        <f t="shared" si="61"/>
        <v>52.406000000000006</v>
      </c>
      <c r="AY59" s="185">
        <f t="shared" si="61"/>
        <v>49.781000000000006</v>
      </c>
      <c r="AZ59" s="185">
        <f t="shared" si="61"/>
        <v>60.694000000000003</v>
      </c>
      <c r="BA59" s="185">
        <f t="shared" si="61"/>
        <v>149.07249999999999</v>
      </c>
      <c r="BB59" s="185">
        <f t="shared" si="61"/>
        <v>178.82</v>
      </c>
      <c r="BC59" s="185">
        <f t="shared" si="57"/>
        <v>103.66</v>
      </c>
      <c r="BD59" s="185">
        <f t="shared" si="57"/>
        <v>121.03</v>
      </c>
      <c r="BE59" s="185"/>
      <c r="BF59" s="185"/>
      <c r="BG59" s="185">
        <f t="shared" si="57"/>
        <v>1006</v>
      </c>
      <c r="BH59" s="185">
        <f t="shared" si="57"/>
        <v>1228</v>
      </c>
      <c r="BI59" s="185">
        <f t="shared" si="57"/>
        <v>1089.51</v>
      </c>
      <c r="BJ59" s="185">
        <f t="shared" si="57"/>
        <v>1436.42</v>
      </c>
      <c r="BK59" s="185">
        <f t="shared" ref="BK59:BP59" si="62">BK28</f>
        <v>52.055999999999997</v>
      </c>
      <c r="BL59" s="185">
        <f t="shared" si="62"/>
        <v>62.86</v>
      </c>
      <c r="BM59" s="185">
        <f t="shared" si="62"/>
        <v>32.326000000000001</v>
      </c>
      <c r="BN59" s="185">
        <f t="shared" si="62"/>
        <v>41.72</v>
      </c>
      <c r="BO59" s="185">
        <f t="shared" si="62"/>
        <v>151.93</v>
      </c>
      <c r="BP59" s="185">
        <f t="shared" si="62"/>
        <v>194.75</v>
      </c>
      <c r="BQ59" s="185">
        <f t="shared" si="57"/>
        <v>103.66</v>
      </c>
      <c r="BR59" s="185">
        <f t="shared" si="57"/>
        <v>121.02999999999999</v>
      </c>
      <c r="BS59" s="185"/>
      <c r="BT59" s="4"/>
    </row>
    <row r="60" spans="1:76" s="5" customFormat="1" x14ac:dyDescent="0.3">
      <c r="A60" s="58" t="s">
        <v>28</v>
      </c>
      <c r="B60" s="184"/>
      <c r="C60" s="184">
        <f>C57</f>
        <v>1285</v>
      </c>
      <c r="D60" s="184">
        <f t="shared" ref="D60:BR60" si="63">D57</f>
        <v>1523</v>
      </c>
      <c r="E60" s="184">
        <f t="shared" si="63"/>
        <v>1246.2259999999999</v>
      </c>
      <c r="F60" s="184">
        <f t="shared" si="63"/>
        <v>1521.3040000000001</v>
      </c>
      <c r="G60" s="184">
        <f t="shared" ref="G60:L60" si="64">G57</f>
        <v>53.608999999999995</v>
      </c>
      <c r="H60" s="184">
        <f t="shared" si="64"/>
        <v>65.463000000000008</v>
      </c>
      <c r="I60" s="184">
        <f t="shared" si="64"/>
        <v>40.475000000000001</v>
      </c>
      <c r="J60" s="184">
        <f t="shared" si="64"/>
        <v>50.805</v>
      </c>
      <c r="K60" s="184">
        <f t="shared" si="64"/>
        <v>159.042</v>
      </c>
      <c r="L60" s="184">
        <f t="shared" si="64"/>
        <v>190.54199999999997</v>
      </c>
      <c r="M60" s="184">
        <f t="shared" si="63"/>
        <v>103.66</v>
      </c>
      <c r="N60" s="184">
        <f t="shared" si="63"/>
        <v>121.03</v>
      </c>
      <c r="O60" s="184"/>
      <c r="P60" s="184"/>
      <c r="Q60" s="184">
        <f t="shared" si="63"/>
        <v>1193</v>
      </c>
      <c r="R60" s="184">
        <f t="shared" si="63"/>
        <v>1418</v>
      </c>
      <c r="S60" s="184">
        <f t="shared" si="63"/>
        <v>1233.298</v>
      </c>
      <c r="T60" s="184">
        <f t="shared" si="63"/>
        <v>1455.7296000000001</v>
      </c>
      <c r="U60" s="184">
        <f t="shared" ref="U60:Z60" si="65">U57</f>
        <v>47.846999999999994</v>
      </c>
      <c r="V60" s="184">
        <f t="shared" si="65"/>
        <v>54.95</v>
      </c>
      <c r="W60" s="184">
        <f t="shared" si="65"/>
        <v>35.635000000000005</v>
      </c>
      <c r="X60" s="184">
        <f t="shared" si="65"/>
        <v>42.33</v>
      </c>
      <c r="Y60" s="184">
        <f t="shared" si="65"/>
        <v>181.87000000000003</v>
      </c>
      <c r="Z60" s="184">
        <f t="shared" si="65"/>
        <v>218.01</v>
      </c>
      <c r="AA60" s="184">
        <f t="shared" si="63"/>
        <v>103.66000000000003</v>
      </c>
      <c r="AB60" s="184">
        <f t="shared" si="63"/>
        <v>121.02999999999999</v>
      </c>
      <c r="AC60" s="184"/>
      <c r="AD60" s="184">
        <f t="shared" si="63"/>
        <v>0</v>
      </c>
      <c r="AE60" s="184">
        <f t="shared" si="63"/>
        <v>1239</v>
      </c>
      <c r="AF60" s="184">
        <f t="shared" si="63"/>
        <v>1439</v>
      </c>
      <c r="AG60" s="184">
        <f t="shared" si="63"/>
        <v>1305.73</v>
      </c>
      <c r="AH60" s="184">
        <f t="shared" si="63"/>
        <v>1586.9499999999998</v>
      </c>
      <c r="AI60" s="184">
        <f t="shared" ref="AI60:AN60" si="66">AI57</f>
        <v>54.3</v>
      </c>
      <c r="AJ60" s="184">
        <f t="shared" si="66"/>
        <v>64.73</v>
      </c>
      <c r="AK60" s="184">
        <f t="shared" si="66"/>
        <v>34.371000000000002</v>
      </c>
      <c r="AL60" s="184">
        <f t="shared" si="66"/>
        <v>45.67</v>
      </c>
      <c r="AM60" s="184">
        <f t="shared" si="66"/>
        <v>183.13499999999999</v>
      </c>
      <c r="AN60" s="184">
        <f t="shared" si="66"/>
        <v>223.26999999999998</v>
      </c>
      <c r="AO60" s="184">
        <f t="shared" si="63"/>
        <v>103.66</v>
      </c>
      <c r="AP60" s="184">
        <f t="shared" si="63"/>
        <v>121.03</v>
      </c>
      <c r="AQ60" s="184"/>
      <c r="AR60" s="184"/>
      <c r="AS60" s="184">
        <f t="shared" si="63"/>
        <v>1279</v>
      </c>
      <c r="AT60" s="184">
        <f t="shared" si="63"/>
        <v>1489</v>
      </c>
      <c r="AU60" s="184">
        <f t="shared" si="63"/>
        <v>1236.1799999999998</v>
      </c>
      <c r="AV60" s="184">
        <f t="shared" si="63"/>
        <v>1470.73</v>
      </c>
      <c r="AW60" s="184">
        <f t="shared" ref="AW60:BB60" si="67">AW57</f>
        <v>51.775999999999996</v>
      </c>
      <c r="AX60" s="184">
        <f t="shared" si="67"/>
        <v>61.7</v>
      </c>
      <c r="AY60" s="184">
        <f t="shared" si="67"/>
        <v>29.605999999999998</v>
      </c>
      <c r="AZ60" s="184">
        <f t="shared" si="67"/>
        <v>36.316999999999993</v>
      </c>
      <c r="BA60" s="184">
        <f t="shared" si="67"/>
        <v>182.54100000000003</v>
      </c>
      <c r="BB60" s="184">
        <f t="shared" si="67"/>
        <v>216.99599999999998</v>
      </c>
      <c r="BC60" s="184">
        <f t="shared" si="63"/>
        <v>103.66</v>
      </c>
      <c r="BD60" s="184">
        <f t="shared" si="63"/>
        <v>121.03</v>
      </c>
      <c r="BE60" s="184"/>
      <c r="BF60" s="184"/>
      <c r="BG60" s="184">
        <f t="shared" si="63"/>
        <v>1076</v>
      </c>
      <c r="BH60" s="184">
        <f t="shared" si="63"/>
        <v>1278</v>
      </c>
      <c r="BI60" s="184">
        <f t="shared" si="63"/>
        <v>991.38</v>
      </c>
      <c r="BJ60" s="184">
        <f t="shared" si="63"/>
        <v>1202.5997</v>
      </c>
      <c r="BK60" s="184">
        <f t="shared" ref="BK60:BP60" si="68">BK57</f>
        <v>45.036000000000001</v>
      </c>
      <c r="BL60" s="184">
        <f t="shared" si="68"/>
        <v>53.02</v>
      </c>
      <c r="BM60" s="184">
        <f t="shared" si="68"/>
        <v>29.006</v>
      </c>
      <c r="BN60" s="184">
        <f t="shared" si="68"/>
        <v>35.86</v>
      </c>
      <c r="BO60" s="184">
        <f t="shared" si="68"/>
        <v>132.95999999999998</v>
      </c>
      <c r="BP60" s="184">
        <f t="shared" si="68"/>
        <v>163.01499999999999</v>
      </c>
      <c r="BQ60" s="184">
        <f t="shared" si="63"/>
        <v>103.66</v>
      </c>
      <c r="BR60" s="184">
        <f t="shared" si="63"/>
        <v>121.02999999999999</v>
      </c>
      <c r="BS60" s="184"/>
      <c r="BT60" s="4"/>
    </row>
    <row r="61" spans="1:76" s="5" customFormat="1" x14ac:dyDescent="0.3">
      <c r="A61" s="58" t="s">
        <v>31</v>
      </c>
      <c r="B61" s="184"/>
      <c r="C61" s="185">
        <f>C60+C59</f>
        <v>2585</v>
      </c>
      <c r="D61" s="185">
        <f t="shared" ref="D61:BR61" si="69">D60+D59</f>
        <v>3066</v>
      </c>
      <c r="E61" s="185">
        <f t="shared" si="69"/>
        <v>2387.2559999999999</v>
      </c>
      <c r="F61" s="185">
        <f t="shared" si="69"/>
        <v>2960.7139999999999</v>
      </c>
      <c r="G61" s="185">
        <f t="shared" ref="G61:L61" si="70">G60+G59</f>
        <v>100.83399999999999</v>
      </c>
      <c r="H61" s="185">
        <f t="shared" si="70"/>
        <v>125.64500000000001</v>
      </c>
      <c r="I61" s="185">
        <f t="shared" si="70"/>
        <v>76.516000000000005</v>
      </c>
      <c r="J61" s="185">
        <f t="shared" si="70"/>
        <v>98.557000000000002</v>
      </c>
      <c r="K61" s="185">
        <f t="shared" si="70"/>
        <v>310.24599999999998</v>
      </c>
      <c r="L61" s="185">
        <f t="shared" si="70"/>
        <v>395.35379999999998</v>
      </c>
      <c r="M61" s="185">
        <f t="shared" si="69"/>
        <v>207.32000000000002</v>
      </c>
      <c r="N61" s="185">
        <f t="shared" si="69"/>
        <v>242.06</v>
      </c>
      <c r="O61" s="185"/>
      <c r="P61" s="185"/>
      <c r="Q61" s="185">
        <f t="shared" si="69"/>
        <v>2444</v>
      </c>
      <c r="R61" s="185">
        <f t="shared" si="69"/>
        <v>2911</v>
      </c>
      <c r="S61" s="185">
        <f t="shared" si="69"/>
        <v>2435.9840000000004</v>
      </c>
      <c r="T61" s="185">
        <f t="shared" si="69"/>
        <v>2957.1496000000002</v>
      </c>
      <c r="U61" s="185">
        <f t="shared" ref="U61:Z61" si="71">U60+U59</f>
        <v>96.097999999999985</v>
      </c>
      <c r="V61" s="185">
        <f t="shared" si="71"/>
        <v>113.93700000000001</v>
      </c>
      <c r="W61" s="185">
        <f t="shared" si="71"/>
        <v>69.808000000000007</v>
      </c>
      <c r="X61" s="185">
        <f t="shared" si="71"/>
        <v>96.47</v>
      </c>
      <c r="Y61" s="185">
        <f t="shared" si="71"/>
        <v>346.702</v>
      </c>
      <c r="Z61" s="185">
        <f t="shared" si="71"/>
        <v>420.77</v>
      </c>
      <c r="AA61" s="185">
        <f t="shared" si="69"/>
        <v>207.32000000000002</v>
      </c>
      <c r="AB61" s="185">
        <f t="shared" si="69"/>
        <v>242.06</v>
      </c>
      <c r="AC61" s="185"/>
      <c r="AD61" s="185">
        <f t="shared" si="69"/>
        <v>0</v>
      </c>
      <c r="AE61" s="185">
        <f t="shared" si="69"/>
        <v>2496</v>
      </c>
      <c r="AF61" s="185">
        <f t="shared" si="69"/>
        <v>2841</v>
      </c>
      <c r="AG61" s="185">
        <f t="shared" si="69"/>
        <v>2400.5135</v>
      </c>
      <c r="AH61" s="185">
        <f t="shared" si="69"/>
        <v>2864.0499999999997</v>
      </c>
      <c r="AI61" s="185">
        <f t="shared" ref="AI61:AN61" si="72">AI60+AI59</f>
        <v>168.28699999999998</v>
      </c>
      <c r="AJ61" s="185">
        <f t="shared" si="72"/>
        <v>112.34700000000001</v>
      </c>
      <c r="AK61" s="185">
        <f t="shared" si="72"/>
        <v>67.701700000000002</v>
      </c>
      <c r="AL61" s="185">
        <f t="shared" si="72"/>
        <v>89.022999999999996</v>
      </c>
      <c r="AM61" s="185">
        <f t="shared" si="72"/>
        <v>333.44200000000001</v>
      </c>
      <c r="AN61" s="185">
        <f t="shared" si="72"/>
        <v>426.83</v>
      </c>
      <c r="AO61" s="185">
        <f t="shared" si="69"/>
        <v>207.32</v>
      </c>
      <c r="AP61" s="185">
        <f t="shared" si="69"/>
        <v>242.06</v>
      </c>
      <c r="AQ61" s="185"/>
      <c r="AR61" s="185"/>
      <c r="AS61" s="185">
        <f t="shared" si="69"/>
        <v>2664</v>
      </c>
      <c r="AT61" s="185">
        <f t="shared" si="69"/>
        <v>3127</v>
      </c>
      <c r="AU61" s="185">
        <f t="shared" si="69"/>
        <v>2483.9569999999999</v>
      </c>
      <c r="AV61" s="185">
        <f t="shared" si="69"/>
        <v>2965.8339999999998</v>
      </c>
      <c r="AW61" s="185">
        <f t="shared" ref="AW61:BB61" si="73">AW60+AW59</f>
        <v>96.284999999999997</v>
      </c>
      <c r="AX61" s="185">
        <f t="shared" si="73"/>
        <v>114.10600000000001</v>
      </c>
      <c r="AY61" s="185">
        <f t="shared" si="73"/>
        <v>79.387</v>
      </c>
      <c r="AZ61" s="185">
        <f t="shared" si="73"/>
        <v>97.010999999999996</v>
      </c>
      <c r="BA61" s="185">
        <f t="shared" si="73"/>
        <v>331.61350000000004</v>
      </c>
      <c r="BB61" s="185">
        <f t="shared" si="73"/>
        <v>395.81599999999997</v>
      </c>
      <c r="BC61" s="185">
        <f t="shared" si="69"/>
        <v>207.32</v>
      </c>
      <c r="BD61" s="185">
        <f t="shared" si="69"/>
        <v>242.06</v>
      </c>
      <c r="BE61" s="185"/>
      <c r="BF61" s="185"/>
      <c r="BG61" s="185">
        <f t="shared" si="69"/>
        <v>2082</v>
      </c>
      <c r="BH61" s="185">
        <f t="shared" si="69"/>
        <v>2506</v>
      </c>
      <c r="BI61" s="185">
        <f t="shared" si="69"/>
        <v>2080.89</v>
      </c>
      <c r="BJ61" s="185">
        <f t="shared" si="69"/>
        <v>2639.0196999999998</v>
      </c>
      <c r="BK61" s="185">
        <f t="shared" ref="BK61:BP61" si="74">BK60+BK59</f>
        <v>97.091999999999999</v>
      </c>
      <c r="BL61" s="185">
        <f t="shared" si="74"/>
        <v>115.88</v>
      </c>
      <c r="BM61" s="185">
        <f t="shared" si="74"/>
        <v>61.332000000000001</v>
      </c>
      <c r="BN61" s="185">
        <f t="shared" si="74"/>
        <v>77.58</v>
      </c>
      <c r="BO61" s="185">
        <f t="shared" si="74"/>
        <v>284.89</v>
      </c>
      <c r="BP61" s="185">
        <f t="shared" si="74"/>
        <v>357.76499999999999</v>
      </c>
      <c r="BQ61" s="185">
        <f t="shared" si="69"/>
        <v>207.32</v>
      </c>
      <c r="BR61" s="185">
        <f t="shared" si="69"/>
        <v>242.05999999999997</v>
      </c>
      <c r="BS61" s="185"/>
      <c r="BT61" s="4"/>
    </row>
    <row r="62" spans="1:76" s="19" customFormat="1" x14ac:dyDescent="0.3">
      <c r="A62" s="58" t="s">
        <v>32</v>
      </c>
      <c r="B62" s="151"/>
      <c r="C62" s="186">
        <f>C61+Q61+AE61+AS61+BG61</f>
        <v>12271</v>
      </c>
      <c r="D62" s="186">
        <f>D61+R61+AF61+AT61+BH61</f>
        <v>14451</v>
      </c>
      <c r="E62" s="186">
        <f>E61+S61+AG61+AU61+BI61</f>
        <v>11788.600499999999</v>
      </c>
      <c r="F62" s="186">
        <f>F61+T61+AH61+AV61+BJ61</f>
        <v>14386.7673</v>
      </c>
      <c r="G62" s="186">
        <f t="shared" ref="G62:L62" si="75">G61+U61+AI61+AW61+BK61</f>
        <v>558.59599999999989</v>
      </c>
      <c r="H62" s="186">
        <f t="shared" si="75"/>
        <v>581.91499999999996</v>
      </c>
      <c r="I62" s="186">
        <f t="shared" si="75"/>
        <v>354.74470000000002</v>
      </c>
      <c r="J62" s="186">
        <f t="shared" si="75"/>
        <v>458.64099999999991</v>
      </c>
      <c r="K62" s="186">
        <f t="shared" si="75"/>
        <v>1606.8935000000001</v>
      </c>
      <c r="L62" s="186">
        <f t="shared" si="75"/>
        <v>1996.5347999999999</v>
      </c>
      <c r="M62" s="186">
        <f>M61+AA61+AO61+BC61+BQ61</f>
        <v>1036.5999999999999</v>
      </c>
      <c r="N62" s="255">
        <f>N61+AB61+AP61+BD61+BR61</f>
        <v>1210.3</v>
      </c>
      <c r="O62" s="186"/>
      <c r="P62" s="186"/>
      <c r="Q62" s="186">
        <f>Q61+AE61+AS61+BG61+BU61</f>
        <v>9686</v>
      </c>
      <c r="R62" s="186">
        <f>R61+AF61+AT61+BH61+BV61</f>
        <v>11385</v>
      </c>
      <c r="S62" s="186">
        <f>S61+AG61+AU61+BI61+BW61</f>
        <v>9401.3444999999992</v>
      </c>
      <c r="T62" s="186">
        <f>T61+AH61+AV61+BJ61+BX61</f>
        <v>11426.0533</v>
      </c>
      <c r="U62" s="186">
        <f t="shared" ref="U62:Z62" si="76">U61+AI61+AW61+BK61+BY61</f>
        <v>457.76199999999994</v>
      </c>
      <c r="V62" s="186">
        <f t="shared" si="76"/>
        <v>456.27000000000004</v>
      </c>
      <c r="W62" s="186">
        <f t="shared" si="76"/>
        <v>278.2287</v>
      </c>
      <c r="X62" s="186">
        <f t="shared" si="76"/>
        <v>360.084</v>
      </c>
      <c r="Y62" s="186">
        <f t="shared" si="76"/>
        <v>1296.6475</v>
      </c>
      <c r="Z62" s="186">
        <f t="shared" si="76"/>
        <v>1601.181</v>
      </c>
      <c r="AA62" s="186">
        <f t="shared" ref="AA62:AH62" si="77">AA61+AO61+BC61+BQ61+BY61</f>
        <v>829.28</v>
      </c>
      <c r="AB62" s="186">
        <f t="shared" si="77"/>
        <v>968.24</v>
      </c>
      <c r="AC62" s="186"/>
      <c r="AD62" s="186">
        <f t="shared" si="77"/>
        <v>0</v>
      </c>
      <c r="AE62" s="186">
        <f t="shared" si="77"/>
        <v>7242</v>
      </c>
      <c r="AF62" s="186">
        <f t="shared" si="77"/>
        <v>8474</v>
      </c>
      <c r="AG62" s="186">
        <f t="shared" si="77"/>
        <v>6965.3604999999989</v>
      </c>
      <c r="AH62" s="186">
        <f t="shared" si="77"/>
        <v>8468.9036999999989</v>
      </c>
      <c r="AI62" s="186">
        <f t="shared" ref="AI62:AN62" si="78">AI61+AW61+BK61+BY61+CG61</f>
        <v>361.66399999999999</v>
      </c>
      <c r="AJ62" s="186">
        <f t="shared" si="78"/>
        <v>342.33300000000003</v>
      </c>
      <c r="AK62" s="186">
        <f t="shared" si="78"/>
        <v>208.42070000000001</v>
      </c>
      <c r="AL62" s="186">
        <f t="shared" si="78"/>
        <v>263.61399999999998</v>
      </c>
      <c r="AM62" s="186">
        <f t="shared" si="78"/>
        <v>949.94550000000004</v>
      </c>
      <c r="AN62" s="186">
        <f t="shared" si="78"/>
        <v>1180.4110000000001</v>
      </c>
      <c r="AO62" s="186">
        <f t="shared" ref="AO62:AV62" si="79">AO61+BC61+BQ61+BY61+CG61</f>
        <v>621.96</v>
      </c>
      <c r="AP62" s="186">
        <f t="shared" si="79"/>
        <v>726.18</v>
      </c>
      <c r="AQ62" s="186"/>
      <c r="AR62" s="186"/>
      <c r="AS62" s="186">
        <f t="shared" si="79"/>
        <v>4746</v>
      </c>
      <c r="AT62" s="186">
        <f t="shared" si="79"/>
        <v>5633</v>
      </c>
      <c r="AU62" s="186">
        <f t="shared" si="79"/>
        <v>4564.8469999999998</v>
      </c>
      <c r="AV62" s="186">
        <f t="shared" si="79"/>
        <v>5604.8536999999997</v>
      </c>
      <c r="AW62" s="186">
        <f t="shared" ref="AW62:BB62" si="80">AW61+BK61+BY61+CG61+CO61</f>
        <v>193.37700000000001</v>
      </c>
      <c r="AX62" s="186">
        <f t="shared" si="80"/>
        <v>229.98599999999999</v>
      </c>
      <c r="AY62" s="186">
        <f t="shared" si="80"/>
        <v>140.71899999999999</v>
      </c>
      <c r="AZ62" s="186">
        <f t="shared" si="80"/>
        <v>174.59100000000001</v>
      </c>
      <c r="BA62" s="186">
        <f t="shared" si="80"/>
        <v>616.50350000000003</v>
      </c>
      <c r="BB62" s="186">
        <f t="shared" si="80"/>
        <v>753.5809999999999</v>
      </c>
      <c r="BC62" s="186">
        <f t="shared" ref="BC62:BJ62" si="81">BC61+BQ61+BY61+CG61+CO61</f>
        <v>414.64</v>
      </c>
      <c r="BD62" s="186">
        <f t="shared" si="81"/>
        <v>484.12</v>
      </c>
      <c r="BE62" s="186"/>
      <c r="BF62" s="186"/>
      <c r="BG62" s="186">
        <f t="shared" si="81"/>
        <v>2082</v>
      </c>
      <c r="BH62" s="186">
        <f t="shared" si="81"/>
        <v>2506</v>
      </c>
      <c r="BI62" s="186">
        <f t="shared" si="81"/>
        <v>2080.89</v>
      </c>
      <c r="BJ62" s="186">
        <f t="shared" si="81"/>
        <v>2639.0196999999998</v>
      </c>
      <c r="BK62" s="186">
        <f t="shared" ref="BK62:BP62" si="82">BK61+BY61+CG61+CO61+CW61</f>
        <v>97.091999999999999</v>
      </c>
      <c r="BL62" s="186">
        <f t="shared" si="82"/>
        <v>115.88</v>
      </c>
      <c r="BM62" s="186">
        <f t="shared" si="82"/>
        <v>61.332000000000001</v>
      </c>
      <c r="BN62" s="186">
        <f t="shared" si="82"/>
        <v>77.58</v>
      </c>
      <c r="BO62" s="186">
        <f t="shared" si="82"/>
        <v>284.89</v>
      </c>
      <c r="BP62" s="186">
        <f t="shared" si="82"/>
        <v>357.76499999999999</v>
      </c>
      <c r="BQ62" s="186">
        <f>BQ61+BY61+CG61+CO61+CW61</f>
        <v>207.32</v>
      </c>
      <c r="BR62" s="186">
        <f>BR61+BZ61+CH61+CP61+CX61</f>
        <v>242.05999999999997</v>
      </c>
      <c r="BS62" s="186"/>
      <c r="BT62" s="18"/>
      <c r="BU62" s="79"/>
      <c r="BV62" s="79"/>
      <c r="BX62" s="77"/>
    </row>
    <row r="63" spans="1:76" s="19" customFormat="1" x14ac:dyDescent="0.3">
      <c r="A63" s="58" t="s">
        <v>30</v>
      </c>
      <c r="B63" s="151"/>
      <c r="C63" s="151">
        <f>C62/10</f>
        <v>1227.0999999999999</v>
      </c>
      <c r="D63" s="151">
        <f t="shared" ref="D63:N63" si="83">D62/10</f>
        <v>1445.1</v>
      </c>
      <c r="E63" s="151">
        <f t="shared" si="83"/>
        <v>1178.8600499999998</v>
      </c>
      <c r="F63" s="151">
        <f t="shared" si="83"/>
        <v>1438.6767299999999</v>
      </c>
      <c r="G63" s="151">
        <f t="shared" ref="G63:L63" si="84">G62/10</f>
        <v>55.859599999999986</v>
      </c>
      <c r="H63" s="151">
        <f t="shared" si="84"/>
        <v>58.191499999999998</v>
      </c>
      <c r="I63" s="151">
        <f t="shared" si="84"/>
        <v>35.474470000000004</v>
      </c>
      <c r="J63" s="151">
        <f t="shared" si="84"/>
        <v>45.864099999999993</v>
      </c>
      <c r="K63" s="151">
        <f t="shared" si="84"/>
        <v>160.68935000000002</v>
      </c>
      <c r="L63" s="151">
        <f t="shared" si="84"/>
        <v>199.65348</v>
      </c>
      <c r="M63" s="151">
        <f t="shared" si="83"/>
        <v>103.66</v>
      </c>
      <c r="N63" s="151">
        <f t="shared" si="83"/>
        <v>121.03</v>
      </c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8"/>
    </row>
    <row r="64" spans="1:76" s="19" customFormat="1" x14ac:dyDescent="0.3">
      <c r="A64" s="58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82"/>
      <c r="AS64" s="179"/>
      <c r="AT64" s="179"/>
      <c r="AU64" s="179"/>
      <c r="AV64" s="179"/>
      <c r="AW64" s="151"/>
      <c r="AX64" s="151"/>
      <c r="AY64" s="151"/>
      <c r="AZ64" s="151"/>
      <c r="BA64" s="151"/>
      <c r="BB64" s="151"/>
      <c r="BC64" s="179"/>
      <c r="BD64" s="179"/>
      <c r="BE64" s="180"/>
      <c r="BF64" s="183"/>
      <c r="BG64" s="179"/>
      <c r="BH64" s="179"/>
      <c r="BI64" s="179"/>
      <c r="BJ64" s="179"/>
      <c r="BK64" s="151"/>
      <c r="BL64" s="151"/>
      <c r="BM64" s="151"/>
      <c r="BN64" s="151"/>
      <c r="BO64" s="151"/>
      <c r="BP64" s="151"/>
      <c r="BQ64" s="179"/>
      <c r="BR64" s="179"/>
      <c r="BS64" s="181"/>
      <c r="BT64" s="4"/>
      <c r="BU64" s="5"/>
      <c r="BV64" s="5"/>
      <c r="BW64" s="5"/>
      <c r="BX64" s="5"/>
    </row>
    <row r="65" spans="1:76" s="19" customFormat="1" x14ac:dyDescent="0.3">
      <c r="A65" s="58"/>
      <c r="B65" s="151"/>
      <c r="C65" s="81"/>
      <c r="D65" s="81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1"/>
      <c r="P65" s="151"/>
      <c r="Q65" s="81"/>
      <c r="R65" s="81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82"/>
      <c r="AS65" s="179"/>
      <c r="AT65" s="179"/>
      <c r="AU65" s="179"/>
      <c r="AV65" s="179"/>
      <c r="AW65" s="151"/>
      <c r="AX65" s="151"/>
      <c r="AY65" s="151"/>
      <c r="AZ65" s="151"/>
      <c r="BA65" s="151"/>
      <c r="BB65" s="151"/>
      <c r="BC65" s="179"/>
      <c r="BD65" s="179"/>
      <c r="BE65" s="180"/>
      <c r="BF65" s="183"/>
      <c r="BG65" s="179"/>
      <c r="BH65" s="179"/>
      <c r="BI65" s="179"/>
      <c r="BJ65" s="179"/>
      <c r="BK65" s="151"/>
      <c r="BL65" s="151"/>
      <c r="BM65" s="151"/>
      <c r="BN65" s="151"/>
      <c r="BO65" s="151"/>
      <c r="BP65" s="151"/>
      <c r="BQ65" s="179"/>
      <c r="BR65" s="179"/>
      <c r="BS65" s="181"/>
      <c r="BT65" s="18"/>
    </row>
    <row r="66" spans="1:76" s="19" customFormat="1" x14ac:dyDescent="0.3">
      <c r="A66" s="58"/>
      <c r="B66" s="177"/>
      <c r="C66" s="178"/>
      <c r="D66" s="178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80"/>
      <c r="P66" s="177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81"/>
      <c r="AD66" s="151"/>
      <c r="AE66" s="151"/>
      <c r="AF66" s="151"/>
      <c r="AG66" s="151"/>
      <c r="AH66" s="151"/>
      <c r="AI66" s="179"/>
      <c r="AJ66" s="179"/>
      <c r="AK66" s="179"/>
      <c r="AL66" s="179"/>
      <c r="AM66" s="179"/>
      <c r="AN66" s="179"/>
      <c r="AO66" s="151"/>
      <c r="AP66" s="151"/>
      <c r="AQ66" s="151"/>
      <c r="AR66" s="182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80"/>
      <c r="BF66" s="183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81"/>
      <c r="BT66" s="18"/>
      <c r="BU66" s="78"/>
      <c r="BV66" s="78"/>
      <c r="BX66" s="77"/>
    </row>
    <row r="67" spans="1:76" s="19" customFormat="1" x14ac:dyDescent="0.3">
      <c r="A67" s="58"/>
      <c r="B67" s="177"/>
      <c r="C67" s="178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80"/>
      <c r="P67" s="177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81"/>
      <c r="AD67" s="187"/>
      <c r="AE67" s="101"/>
      <c r="AF67" s="101"/>
      <c r="AG67" s="101"/>
      <c r="AH67" s="101"/>
      <c r="AI67" s="179"/>
      <c r="AJ67" s="179"/>
      <c r="AK67" s="179"/>
      <c r="AL67" s="179"/>
      <c r="AM67" s="179"/>
      <c r="AN67" s="179"/>
      <c r="AO67" s="101"/>
      <c r="AP67" s="101"/>
      <c r="AQ67" s="101"/>
      <c r="AR67" s="182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80"/>
      <c r="BF67" s="183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81"/>
      <c r="BT67" s="18"/>
    </row>
    <row r="68" spans="1:76" s="19" customFormat="1" x14ac:dyDescent="0.3">
      <c r="A68" s="58"/>
      <c r="B68" s="177"/>
      <c r="C68" s="178"/>
      <c r="D68" s="178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80"/>
      <c r="P68" s="177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81"/>
      <c r="AD68" s="128"/>
      <c r="AE68" s="85"/>
      <c r="AF68" s="86"/>
      <c r="AG68" s="86"/>
      <c r="AH68" s="86"/>
      <c r="AI68" s="179"/>
      <c r="AJ68" s="179"/>
      <c r="AK68" s="179"/>
      <c r="AL68" s="179"/>
      <c r="AM68" s="179"/>
      <c r="AN68" s="179"/>
      <c r="AO68" s="86"/>
      <c r="AP68" s="86"/>
      <c r="AQ68" s="188"/>
      <c r="AR68" s="182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80"/>
      <c r="BF68" s="183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79"/>
      <c r="BR68" s="179"/>
      <c r="BS68" s="181"/>
      <c r="BT68" s="18"/>
    </row>
    <row r="69" spans="1:76" s="19" customFormat="1" ht="13.8" thickBot="1" x14ac:dyDescent="0.35">
      <c r="A69" s="58"/>
      <c r="B69" s="177"/>
      <c r="C69" s="178"/>
      <c r="D69" s="178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80"/>
      <c r="P69" s="177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81"/>
      <c r="AD69" s="182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80"/>
      <c r="AR69" s="189"/>
      <c r="AS69" s="138"/>
      <c r="AT69" s="138"/>
      <c r="AU69" s="138"/>
      <c r="AV69" s="138"/>
      <c r="AW69" s="179"/>
      <c r="AX69" s="179"/>
      <c r="AY69" s="179"/>
      <c r="AZ69" s="179"/>
      <c r="BA69" s="179"/>
      <c r="BB69" s="179"/>
      <c r="BC69" s="138"/>
      <c r="BD69" s="138"/>
      <c r="BE69" s="139"/>
      <c r="BF69" s="183"/>
      <c r="BG69" s="179"/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81"/>
      <c r="BT69" s="18"/>
    </row>
    <row r="70" spans="1:76" s="19" customFormat="1" x14ac:dyDescent="0.3">
      <c r="A70" s="58"/>
      <c r="B70" s="177"/>
      <c r="C70" s="178"/>
      <c r="D70" s="178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80"/>
      <c r="P70" s="177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81"/>
      <c r="AD70" s="82"/>
      <c r="AE70" s="104"/>
      <c r="AF70" s="104"/>
      <c r="AG70" s="89"/>
      <c r="AH70" s="106"/>
      <c r="AI70" s="179"/>
      <c r="AJ70" s="179"/>
      <c r="AK70" s="179"/>
      <c r="AL70" s="179"/>
      <c r="AM70" s="179"/>
      <c r="AN70" s="179"/>
      <c r="AO70" s="106"/>
      <c r="AP70" s="106"/>
      <c r="AQ70" s="119"/>
      <c r="AR70" s="182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80"/>
      <c r="BF70" s="183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81"/>
      <c r="BT70" s="18"/>
    </row>
    <row r="71" spans="1:76" s="19" customFormat="1" x14ac:dyDescent="0.3">
      <c r="A71" s="58"/>
      <c r="B71" s="177"/>
      <c r="C71" s="178"/>
      <c r="D71" s="178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80"/>
      <c r="P71" s="177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81"/>
      <c r="AD71" s="90"/>
      <c r="AE71" s="81"/>
      <c r="AF71" s="81"/>
      <c r="AG71" s="81"/>
      <c r="AH71" s="81"/>
      <c r="AI71" s="179"/>
      <c r="AJ71" s="179"/>
      <c r="AK71" s="179"/>
      <c r="AL71" s="179"/>
      <c r="AM71" s="179"/>
      <c r="AN71" s="179"/>
      <c r="AO71" s="86"/>
      <c r="AP71" s="86"/>
      <c r="AQ71" s="95"/>
      <c r="AR71" s="182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80"/>
      <c r="BF71" s="183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81"/>
      <c r="BT71" s="18"/>
    </row>
    <row r="72" spans="1:76" s="19" customFormat="1" x14ac:dyDescent="0.3">
      <c r="A72" s="58"/>
      <c r="B72" s="177"/>
      <c r="C72" s="178"/>
      <c r="D72" s="178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80"/>
      <c r="P72" s="177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81"/>
      <c r="AD72" s="84"/>
      <c r="AE72" s="81"/>
      <c r="AF72" s="81"/>
      <c r="AG72" s="85"/>
      <c r="AH72" s="85"/>
      <c r="AI72" s="179"/>
      <c r="AJ72" s="179"/>
      <c r="AK72" s="179"/>
      <c r="AL72" s="179"/>
      <c r="AM72" s="179"/>
      <c r="AN72" s="179"/>
      <c r="AO72" s="86"/>
      <c r="AP72" s="86"/>
      <c r="AQ72" s="95"/>
      <c r="AR72" s="182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80"/>
      <c r="BF72" s="183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81"/>
      <c r="BT72" s="18"/>
    </row>
    <row r="73" spans="1:76" s="19" customFormat="1" x14ac:dyDescent="0.3">
      <c r="A73" s="58"/>
      <c r="B73" s="177"/>
      <c r="C73" s="178"/>
      <c r="D73" s="178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80"/>
      <c r="P73" s="177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81"/>
      <c r="AD73" s="182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80"/>
      <c r="AR73" s="182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80"/>
      <c r="BF73" s="183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79"/>
      <c r="BR73" s="179"/>
      <c r="BS73" s="181"/>
      <c r="BT73" s="18"/>
    </row>
    <row r="74" spans="1:76" s="19" customFormat="1" x14ac:dyDescent="0.3">
      <c r="A74" s="58"/>
      <c r="B74" s="177"/>
      <c r="C74" s="178"/>
      <c r="D74" s="178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80"/>
      <c r="P74" s="177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81"/>
      <c r="AD74" s="182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80"/>
      <c r="AR74" s="182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80"/>
      <c r="BF74" s="183"/>
      <c r="BG74" s="179"/>
      <c r="BH74" s="179"/>
      <c r="BI74" s="179"/>
      <c r="BJ74" s="179"/>
      <c r="BK74" s="179"/>
      <c r="BL74" s="179"/>
      <c r="BM74" s="179" t="s">
        <v>8</v>
      </c>
      <c r="BN74" s="179"/>
      <c r="BO74" s="179"/>
      <c r="BP74" s="179"/>
      <c r="BQ74" s="179"/>
      <c r="BR74" s="179"/>
      <c r="BS74" s="181"/>
      <c r="BT74" s="18"/>
    </row>
    <row r="75" spans="1:76" s="19" customFormat="1" x14ac:dyDescent="0.3">
      <c r="A75" s="58"/>
      <c r="B75" s="177"/>
      <c r="C75" s="178"/>
      <c r="D75" s="178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80"/>
      <c r="P75" s="177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81"/>
      <c r="AD75" s="182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80"/>
      <c r="AR75" s="182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80"/>
      <c r="BF75" s="183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81"/>
      <c r="BT75" s="18"/>
    </row>
    <row r="76" spans="1:76" x14ac:dyDescent="0.3">
      <c r="A76" s="57"/>
      <c r="B76" s="99"/>
      <c r="C76" s="101"/>
      <c r="D76" s="101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  <c r="P76" s="190"/>
      <c r="Q76" s="191"/>
      <c r="R76" s="191"/>
      <c r="S76" s="191"/>
      <c r="T76" s="191"/>
      <c r="U76" s="100"/>
      <c r="V76" s="100"/>
      <c r="W76" s="100"/>
      <c r="X76" s="100"/>
      <c r="Y76" s="100"/>
      <c r="Z76" s="100"/>
      <c r="AA76" s="191"/>
      <c r="AB76" s="191"/>
      <c r="AC76" s="192"/>
      <c r="AD76" s="190"/>
      <c r="AE76" s="192"/>
      <c r="AF76" s="192"/>
      <c r="AG76" s="192"/>
      <c r="AH76" s="192"/>
      <c r="AI76" s="100"/>
      <c r="AJ76" s="100"/>
      <c r="AK76" s="100"/>
      <c r="AL76" s="100"/>
      <c r="AM76" s="100"/>
      <c r="AN76" s="100"/>
      <c r="AO76" s="192"/>
      <c r="AP76" s="192"/>
      <c r="AQ76" s="192"/>
      <c r="AR76" s="190"/>
      <c r="AS76" s="192"/>
      <c r="AT76" s="192"/>
      <c r="AU76" s="191"/>
      <c r="AV76" s="191"/>
      <c r="AW76" s="100"/>
      <c r="AX76" s="100"/>
      <c r="AY76" s="100"/>
      <c r="AZ76" s="100"/>
      <c r="BA76" s="100"/>
      <c r="BB76" s="100"/>
      <c r="BC76" s="191"/>
      <c r="BD76" s="191"/>
      <c r="BE76" s="192"/>
      <c r="BF76" s="193"/>
      <c r="BG76" s="192"/>
      <c r="BH76" s="192"/>
      <c r="BI76" s="192"/>
      <c r="BJ76" s="192"/>
      <c r="BK76" s="100"/>
      <c r="BL76" s="100"/>
      <c r="BM76" s="100"/>
      <c r="BN76" s="100"/>
      <c r="BO76" s="100"/>
      <c r="BP76" s="100"/>
      <c r="BQ76" s="192"/>
      <c r="BR76" s="192"/>
      <c r="BS76" s="192"/>
    </row>
    <row r="77" spans="1:76" ht="13.8" thickBot="1" x14ac:dyDescent="0.35">
      <c r="B77" s="99"/>
      <c r="C77" s="101"/>
      <c r="D77" s="101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  <c r="P77" s="194"/>
      <c r="Q77" s="93"/>
      <c r="R77" s="93"/>
      <c r="S77" s="93"/>
      <c r="T77" s="93"/>
      <c r="U77" s="100"/>
      <c r="V77" s="100"/>
      <c r="W77" s="100"/>
      <c r="X77" s="100"/>
      <c r="Y77" s="100"/>
      <c r="Z77" s="100"/>
      <c r="AA77" s="93"/>
      <c r="AB77" s="93"/>
      <c r="AC77" s="93"/>
      <c r="AD77" s="99"/>
      <c r="AE77" s="101"/>
      <c r="AF77" s="101"/>
      <c r="AG77" s="101"/>
      <c r="AH77" s="101"/>
      <c r="AI77" s="100"/>
      <c r="AJ77" s="100"/>
      <c r="AK77" s="100"/>
      <c r="AL77" s="100"/>
      <c r="AM77" s="100"/>
      <c r="AN77" s="100"/>
      <c r="AO77" s="101"/>
      <c r="AP77" s="101"/>
      <c r="AQ77" s="101"/>
      <c r="AR77" s="99"/>
      <c r="AS77" s="101"/>
      <c r="AT77" s="101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1"/>
      <c r="BF77" s="135"/>
      <c r="BG77" s="101"/>
      <c r="BH77" s="101"/>
      <c r="BI77" s="101"/>
      <c r="BJ77" s="101"/>
      <c r="BK77" s="100"/>
      <c r="BL77" s="100"/>
      <c r="BM77" s="100"/>
      <c r="BN77" s="100"/>
      <c r="BO77" s="100"/>
      <c r="BP77" s="100"/>
      <c r="BQ77" s="101"/>
      <c r="BR77" s="101"/>
      <c r="BS77" s="101"/>
    </row>
    <row r="78" spans="1:76" x14ac:dyDescent="0.3">
      <c r="B78" s="195"/>
      <c r="C78" s="196"/>
      <c r="D78" s="196"/>
      <c r="E78" s="197"/>
      <c r="F78" s="198"/>
      <c r="G78" s="198"/>
      <c r="H78" s="198"/>
      <c r="I78" s="198"/>
      <c r="J78" s="198"/>
      <c r="K78" s="198"/>
      <c r="L78" s="198"/>
      <c r="M78" s="198"/>
      <c r="N78" s="198"/>
      <c r="O78" s="199"/>
      <c r="P78" s="101"/>
      <c r="Q78" s="101"/>
      <c r="R78" s="101"/>
      <c r="S78" s="101"/>
      <c r="T78" s="101"/>
      <c r="U78" s="198"/>
      <c r="V78" s="198"/>
      <c r="W78" s="198"/>
      <c r="X78" s="198"/>
      <c r="Y78" s="198"/>
      <c r="Z78" s="198"/>
      <c r="AA78" s="101"/>
      <c r="AB78" s="101"/>
      <c r="AC78" s="101"/>
      <c r="AD78" s="99"/>
      <c r="AE78" s="101"/>
      <c r="AF78" s="101"/>
      <c r="AG78" s="101"/>
      <c r="AH78" s="101"/>
      <c r="AI78" s="198"/>
      <c r="AJ78" s="198"/>
      <c r="AK78" s="198"/>
      <c r="AL78" s="198"/>
      <c r="AM78" s="198"/>
      <c r="AN78" s="198"/>
      <c r="AO78" s="101"/>
      <c r="AP78" s="101"/>
      <c r="AQ78" s="101"/>
      <c r="AR78" s="99"/>
      <c r="AS78" s="101"/>
      <c r="AT78" s="101"/>
      <c r="AU78" s="101"/>
      <c r="AV78" s="101"/>
      <c r="AW78" s="198"/>
      <c r="AX78" s="198"/>
      <c r="AY78" s="198"/>
      <c r="AZ78" s="198"/>
      <c r="BA78" s="198"/>
      <c r="BB78" s="198"/>
      <c r="BC78" s="101"/>
      <c r="BD78" s="101"/>
      <c r="BE78" s="101"/>
      <c r="BF78" s="84"/>
      <c r="BG78" s="81"/>
      <c r="BH78" s="81"/>
      <c r="BI78" s="81"/>
      <c r="BJ78" s="81"/>
      <c r="BK78" s="198"/>
      <c r="BL78" s="198"/>
      <c r="BM78" s="198"/>
      <c r="BN78" s="198"/>
      <c r="BO78" s="198"/>
      <c r="BP78" s="198"/>
      <c r="BQ78" s="81"/>
      <c r="BR78" s="81"/>
      <c r="BS78" s="95"/>
    </row>
    <row r="79" spans="1:76" x14ac:dyDescent="0.3">
      <c r="B79" s="99"/>
      <c r="C79" s="101"/>
      <c r="D79" s="101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1"/>
      <c r="P79" s="99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1"/>
      <c r="AD79" s="99"/>
      <c r="AE79" s="101"/>
      <c r="AF79" s="101"/>
      <c r="AG79" s="101"/>
      <c r="AH79" s="101"/>
      <c r="AI79" s="100"/>
      <c r="AJ79" s="100"/>
      <c r="AK79" s="100"/>
      <c r="AL79" s="100"/>
      <c r="AM79" s="100"/>
      <c r="AN79" s="100"/>
      <c r="AO79" s="101"/>
      <c r="AP79" s="101"/>
      <c r="AQ79" s="101"/>
      <c r="AR79" s="99"/>
      <c r="AS79" s="101"/>
      <c r="AT79" s="101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1"/>
      <c r="BF79" s="135"/>
      <c r="BG79" s="101"/>
      <c r="BH79" s="101"/>
      <c r="BI79" s="101"/>
      <c r="BJ79" s="101"/>
      <c r="BK79" s="100"/>
      <c r="BL79" s="100"/>
      <c r="BM79" s="100"/>
      <c r="BN79" s="100"/>
      <c r="BO79" s="100"/>
      <c r="BP79" s="100"/>
      <c r="BQ79" s="101"/>
      <c r="BR79" s="101"/>
      <c r="BS79" s="101"/>
    </row>
    <row r="80" spans="1:76" x14ac:dyDescent="0.3">
      <c r="B80" s="45"/>
      <c r="E80" s="17"/>
      <c r="M80" s="24"/>
      <c r="N80" s="24"/>
      <c r="O80" s="25"/>
    </row>
    <row r="82" spans="2:68" x14ac:dyDescent="0.3">
      <c r="B82" s="45"/>
      <c r="E82" s="17"/>
      <c r="M82" s="24"/>
      <c r="N82" s="24"/>
      <c r="O82" s="25"/>
    </row>
    <row r="83" spans="2:68" ht="13.8" thickBot="1" x14ac:dyDescent="0.35"/>
    <row r="84" spans="2:68" x14ac:dyDescent="0.3">
      <c r="B84" s="44"/>
      <c r="C84" s="30"/>
      <c r="D84" s="30"/>
      <c r="E84" s="30"/>
      <c r="F84" s="32"/>
      <c r="G84" s="32"/>
      <c r="H84" s="32"/>
      <c r="I84" s="32"/>
      <c r="J84" s="32"/>
      <c r="K84" s="32"/>
      <c r="L84" s="32"/>
      <c r="M84" s="31"/>
      <c r="N84" s="31"/>
      <c r="O84" s="33"/>
      <c r="U84" s="32"/>
      <c r="V84" s="32"/>
      <c r="W84" s="32"/>
      <c r="X84" s="32"/>
      <c r="Y84" s="32"/>
      <c r="Z84" s="32"/>
      <c r="AI84" s="32"/>
      <c r="AJ84" s="32"/>
      <c r="AK84" s="32"/>
      <c r="AL84" s="32"/>
      <c r="AM84" s="32"/>
      <c r="AN84" s="32"/>
      <c r="AW84" s="32"/>
      <c r="AX84" s="32"/>
      <c r="AY84" s="32"/>
      <c r="AZ84" s="32"/>
      <c r="BA84" s="32"/>
      <c r="BB84" s="32"/>
      <c r="BK84" s="32"/>
      <c r="BL84" s="32"/>
      <c r="BM84" s="32"/>
      <c r="BN84" s="32"/>
      <c r="BO84" s="32"/>
      <c r="BP84" s="32"/>
    </row>
    <row r="86" spans="2:68" x14ac:dyDescent="0.3">
      <c r="B86" s="4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U86" s="1"/>
      <c r="V86" s="1"/>
      <c r="W86" s="1"/>
      <c r="X86" s="1"/>
      <c r="Y86" s="1"/>
      <c r="Z86" s="1"/>
      <c r="AI86" s="1"/>
      <c r="AJ86" s="1"/>
      <c r="AK86" s="1"/>
      <c r="AL86" s="1"/>
      <c r="AM86" s="1"/>
      <c r="AN86" s="1"/>
      <c r="AQ86" s="80"/>
      <c r="AW86" s="1"/>
      <c r="AX86" s="1"/>
      <c r="AY86" s="1"/>
      <c r="AZ86" s="1"/>
      <c r="BA86" s="1"/>
      <c r="BB86" s="1"/>
      <c r="BK86" s="1"/>
      <c r="BL86" s="1"/>
      <c r="BM86" s="1"/>
      <c r="BN86" s="1"/>
      <c r="BO86" s="1"/>
      <c r="BP86" s="1"/>
    </row>
    <row r="87" spans="2:68" ht="13.8" thickBot="1" x14ac:dyDescent="0.35"/>
    <row r="88" spans="2:68" x14ac:dyDescent="0.3">
      <c r="B88" s="35"/>
      <c r="C88" s="8"/>
      <c r="D88" s="11"/>
      <c r="E88" s="10"/>
      <c r="F88" s="10"/>
      <c r="G88" s="10"/>
      <c r="H88" s="10"/>
      <c r="I88" s="10"/>
      <c r="J88" s="10"/>
      <c r="K88" s="10"/>
      <c r="L88" s="10"/>
      <c r="M88" s="9"/>
      <c r="N88" s="9"/>
      <c r="O88" s="12"/>
      <c r="U88" s="10"/>
      <c r="V88" s="10"/>
      <c r="W88" s="10"/>
      <c r="X88" s="10"/>
      <c r="Y88" s="10"/>
      <c r="Z88" s="10"/>
      <c r="AI88" s="10"/>
      <c r="AJ88" s="10"/>
      <c r="AK88" s="10"/>
      <c r="AL88" s="10"/>
      <c r="AM88" s="10"/>
      <c r="AN88" s="10"/>
      <c r="AW88" s="10"/>
      <c r="AX88" s="10"/>
      <c r="AY88" s="10"/>
      <c r="AZ88" s="10"/>
      <c r="BA88" s="10"/>
      <c r="BB88" s="10"/>
      <c r="BK88" s="10"/>
      <c r="BL88" s="10"/>
      <c r="BM88" s="10"/>
      <c r="BN88" s="10"/>
      <c r="BO88" s="10"/>
      <c r="BP88" s="10"/>
    </row>
    <row r="90" spans="2:68" x14ac:dyDescent="0.3">
      <c r="B90" s="38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1"/>
      <c r="N90" s="1"/>
      <c r="O90" s="23"/>
      <c r="U90" s="21"/>
      <c r="V90" s="21"/>
      <c r="W90" s="21"/>
      <c r="X90" s="21"/>
      <c r="Y90" s="21"/>
      <c r="Z90" s="21"/>
      <c r="AI90" s="21"/>
      <c r="AJ90" s="21"/>
      <c r="AK90" s="21"/>
      <c r="AL90" s="21"/>
      <c r="AM90" s="21"/>
      <c r="AN90" s="21"/>
      <c r="AW90" s="21"/>
      <c r="AX90" s="21"/>
      <c r="AY90" s="21"/>
      <c r="AZ90" s="21"/>
      <c r="BA90" s="21"/>
      <c r="BB90" s="21"/>
      <c r="BK90" s="21"/>
      <c r="BL90" s="21"/>
      <c r="BM90" s="21"/>
      <c r="BN90" s="21"/>
      <c r="BO90" s="21"/>
      <c r="BP90" s="21"/>
    </row>
    <row r="92" spans="2:68" x14ac:dyDescent="0.3">
      <c r="B92" s="37"/>
      <c r="C92" s="21"/>
      <c r="D92" s="21"/>
      <c r="E92" s="21"/>
      <c r="F92" s="21"/>
      <c r="G92" s="20"/>
      <c r="H92" s="20"/>
      <c r="I92" s="20"/>
      <c r="J92" s="20"/>
      <c r="K92" s="20"/>
      <c r="L92" s="20"/>
      <c r="M92" s="15"/>
      <c r="N92" s="15"/>
      <c r="O92" s="21"/>
      <c r="U92" s="20"/>
      <c r="V92" s="20"/>
      <c r="W92" s="20"/>
      <c r="X92" s="20"/>
      <c r="Y92" s="20"/>
      <c r="Z92" s="20"/>
      <c r="AI92" s="20"/>
      <c r="AJ92" s="20"/>
      <c r="AK92" s="20"/>
      <c r="AL92" s="20"/>
      <c r="AM92" s="20"/>
      <c r="AN92" s="20"/>
      <c r="AW92" s="20"/>
      <c r="AX92" s="20"/>
      <c r="AY92" s="20"/>
      <c r="AZ92" s="20"/>
      <c r="BA92" s="20"/>
      <c r="BB92" s="20"/>
      <c r="BK92" s="20"/>
      <c r="BL92" s="20"/>
      <c r="BM92" s="20"/>
      <c r="BN92" s="20"/>
      <c r="BO92" s="20"/>
      <c r="BP92" s="20"/>
    </row>
  </sheetData>
  <mergeCells count="79">
    <mergeCell ref="BQ31:BR31"/>
    <mergeCell ref="BO31:BP31"/>
    <mergeCell ref="BC31:BD31"/>
    <mergeCell ref="BE31:BE32"/>
    <mergeCell ref="BA31:BB31"/>
    <mergeCell ref="BG31:BH31"/>
    <mergeCell ref="B30:O30"/>
    <mergeCell ref="O31:O32"/>
    <mergeCell ref="BM31:BN31"/>
    <mergeCell ref="AS31:AT31"/>
    <mergeCell ref="AU31:AV31"/>
    <mergeCell ref="AY31:AZ31"/>
    <mergeCell ref="AR30:BE30"/>
    <mergeCell ref="E31:F31"/>
    <mergeCell ref="P30:AC30"/>
    <mergeCell ref="AA31:AB31"/>
    <mergeCell ref="AG31:AH31"/>
    <mergeCell ref="I31:J31"/>
    <mergeCell ref="BK31:BL31"/>
    <mergeCell ref="BI31:BJ31"/>
    <mergeCell ref="AW31:AX31"/>
    <mergeCell ref="BF30:BS30"/>
    <mergeCell ref="AD30:AQ30"/>
    <mergeCell ref="AK31:AL31"/>
    <mergeCell ref="AQ31:AQ32"/>
    <mergeCell ref="AO31:AP31"/>
    <mergeCell ref="AM31:AN31"/>
    <mergeCell ref="AI31:AJ31"/>
    <mergeCell ref="AE31:AF31"/>
    <mergeCell ref="C31:D31"/>
    <mergeCell ref="U31:V31"/>
    <mergeCell ref="AC31:AC32"/>
    <mergeCell ref="M31:N31"/>
    <mergeCell ref="S31:T31"/>
    <mergeCell ref="Q31:R31"/>
    <mergeCell ref="W31:X31"/>
    <mergeCell ref="Y31:Z31"/>
    <mergeCell ref="G31:H31"/>
    <mergeCell ref="K31:L31"/>
    <mergeCell ref="BF2:BS2"/>
    <mergeCell ref="BQ3:BR3"/>
    <mergeCell ref="BS3:BS4"/>
    <mergeCell ref="BO3:BP3"/>
    <mergeCell ref="BK3:BL3"/>
    <mergeCell ref="BI3:BJ3"/>
    <mergeCell ref="BM3:BN3"/>
    <mergeCell ref="BG3:BH3"/>
    <mergeCell ref="W3:X3"/>
    <mergeCell ref="I3:J3"/>
    <mergeCell ref="P2:AC2"/>
    <mergeCell ref="Q3:R3"/>
    <mergeCell ref="AC3:AC4"/>
    <mergeCell ref="AA3:AB3"/>
    <mergeCell ref="M3:N3"/>
    <mergeCell ref="K3:L3"/>
    <mergeCell ref="U3:V3"/>
    <mergeCell ref="S3:T3"/>
    <mergeCell ref="Y3:Z3"/>
    <mergeCell ref="B2:O2"/>
    <mergeCell ref="C3:D3"/>
    <mergeCell ref="O3:O4"/>
    <mergeCell ref="E3:F3"/>
    <mergeCell ref="G3:H3"/>
    <mergeCell ref="AR2:BE2"/>
    <mergeCell ref="AS3:AT3"/>
    <mergeCell ref="AE3:AF3"/>
    <mergeCell ref="AO3:AP3"/>
    <mergeCell ref="AG3:AH3"/>
    <mergeCell ref="AM3:AN3"/>
    <mergeCell ref="AQ3:AQ4"/>
    <mergeCell ref="AK3:AL3"/>
    <mergeCell ref="AD2:AQ2"/>
    <mergeCell ref="AI3:AJ3"/>
    <mergeCell ref="AW3:AX3"/>
    <mergeCell ref="AU3:AV3"/>
    <mergeCell ref="AY3:AZ3"/>
    <mergeCell ref="BE3:BE4"/>
    <mergeCell ref="BC3:BD3"/>
    <mergeCell ref="BA3:BB3"/>
  </mergeCells>
  <phoneticPr fontId="0" type="noConversion"/>
  <pageMargins left="0.11811023622047245" right="0.11811023622047245" top="0.11811023622047245" bottom="0.15748031496062992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2019-05-13T09:54:52Z</cp:lastPrinted>
  <dcterms:created xsi:type="dcterms:W3CDTF">2006-09-16T00:00:00Z</dcterms:created>
  <dcterms:modified xsi:type="dcterms:W3CDTF">2024-06-21T05:32:11Z</dcterms:modified>
</cp:coreProperties>
</file>