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17496" windowHeight="11016" tabRatio="711"/>
  </bookViews>
  <sheets>
    <sheet name="1ОиДинфоб (2)" sheetId="10" r:id="rId1"/>
    <sheet name="2КомУслОц" sheetId="2" r:id="rId2"/>
    <sheet name="3УслДостИнвНал" sheetId="5" r:id="rId3"/>
    <sheet name="3УслДостИнвОц" sheetId="3" r:id="rId4"/>
    <sheet name="4ДобрВежл" sheetId="6" r:id="rId5"/>
    <sheet name="5УдовлУсл" sheetId="7" r:id="rId6"/>
    <sheet name="Интегр" sheetId="8" r:id="rId7"/>
  </sheets>
  <calcPr calcId="14562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0" l="1"/>
  <c r="Q5" i="10" s="1"/>
  <c r="J5" i="10"/>
  <c r="K5" i="10" s="1"/>
  <c r="G5" i="10"/>
  <c r="H5" i="10" s="1"/>
  <c r="R4" i="10"/>
  <c r="R5" i="10" l="1"/>
  <c r="H3" i="3" l="1"/>
  <c r="E3" i="3"/>
  <c r="I3" i="3" l="1"/>
  <c r="F3" i="3"/>
  <c r="P3" i="5"/>
  <c r="I3" i="5"/>
  <c r="E4" i="2"/>
  <c r="F4" i="2" s="1"/>
  <c r="N10" i="7" l="1"/>
  <c r="O10" i="7" s="1"/>
  <c r="N11" i="7"/>
  <c r="O11" i="7" s="1"/>
  <c r="N12" i="7"/>
  <c r="O12" i="7" s="1"/>
  <c r="N13" i="7"/>
  <c r="O13" i="7" s="1"/>
  <c r="N14" i="7"/>
  <c r="O14" i="7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N22" i="7"/>
  <c r="O22" i="7" s="1"/>
  <c r="N23" i="7"/>
  <c r="O23" i="7" s="1"/>
  <c r="J10" i="7"/>
  <c r="K10" i="7" s="1"/>
  <c r="J11" i="7"/>
  <c r="K11" i="7" s="1"/>
  <c r="J12" i="7"/>
  <c r="K12" i="7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F10" i="7"/>
  <c r="G10" i="7" s="1"/>
  <c r="F11" i="7"/>
  <c r="G11" i="7" s="1"/>
  <c r="F12" i="7"/>
  <c r="G12" i="7" s="1"/>
  <c r="F13" i="7"/>
  <c r="G13" i="7" s="1"/>
  <c r="P13" i="7"/>
  <c r="F14" i="7"/>
  <c r="G14" i="7" s="1"/>
  <c r="P14" i="7"/>
  <c r="F15" i="7"/>
  <c r="G15" i="7" s="1"/>
  <c r="F16" i="7"/>
  <c r="F17" i="7"/>
  <c r="G17" i="7" s="1"/>
  <c r="P17" i="7"/>
  <c r="F18" i="7"/>
  <c r="G18" i="7" s="1"/>
  <c r="P18" i="7"/>
  <c r="F19" i="7"/>
  <c r="G19" i="7" s="1"/>
  <c r="F20" i="7"/>
  <c r="G20" i="7" s="1"/>
  <c r="F21" i="7"/>
  <c r="G21" i="7" s="1"/>
  <c r="F22" i="7"/>
  <c r="G22" i="7" s="1"/>
  <c r="F23" i="7"/>
  <c r="G23" i="7" s="1"/>
  <c r="O10" i="6"/>
  <c r="P10" i="6" s="1"/>
  <c r="O11" i="6"/>
  <c r="P11" i="6"/>
  <c r="O12" i="6"/>
  <c r="P12" i="6" s="1"/>
  <c r="O13" i="6"/>
  <c r="P13" i="6" s="1"/>
  <c r="O14" i="6"/>
  <c r="P14" i="6"/>
  <c r="O15" i="6"/>
  <c r="P15" i="6" s="1"/>
  <c r="O16" i="6"/>
  <c r="P16" i="6"/>
  <c r="O17" i="6"/>
  <c r="P17" i="6" s="1"/>
  <c r="O18" i="6"/>
  <c r="P18" i="6"/>
  <c r="O19" i="6"/>
  <c r="P19" i="6" s="1"/>
  <c r="O20" i="6"/>
  <c r="P20" i="6"/>
  <c r="O21" i="6"/>
  <c r="P21" i="6"/>
  <c r="O22" i="6"/>
  <c r="P22" i="6" s="1"/>
  <c r="O23" i="6"/>
  <c r="P23" i="6"/>
  <c r="K10" i="6"/>
  <c r="L10" i="6" s="1"/>
  <c r="K11" i="6"/>
  <c r="L11" i="6"/>
  <c r="K12" i="6"/>
  <c r="L12" i="6"/>
  <c r="K13" i="6"/>
  <c r="L13" i="6"/>
  <c r="K14" i="6"/>
  <c r="L14" i="6" s="1"/>
  <c r="K15" i="6"/>
  <c r="L15" i="6" s="1"/>
  <c r="K16" i="6"/>
  <c r="L16" i="6" s="1"/>
  <c r="K17" i="6"/>
  <c r="L17" i="6" s="1"/>
  <c r="K18" i="6"/>
  <c r="L18" i="6" s="1"/>
  <c r="K19" i="6"/>
  <c r="L19" i="6"/>
  <c r="K20" i="6"/>
  <c r="L20" i="6"/>
  <c r="K21" i="6"/>
  <c r="L21" i="6"/>
  <c r="K22" i="6"/>
  <c r="L22" i="6" s="1"/>
  <c r="K23" i="6"/>
  <c r="L23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I4" i="2"/>
  <c r="J4" i="2" s="1"/>
  <c r="K4" i="2" s="1"/>
  <c r="L3" i="3"/>
  <c r="M3" i="3"/>
  <c r="P22" i="7" l="1"/>
  <c r="P11" i="7"/>
  <c r="P21" i="7"/>
  <c r="P23" i="7"/>
  <c r="G16" i="7"/>
  <c r="Q22" i="6"/>
  <c r="Q14" i="6"/>
  <c r="Q10" i="6"/>
  <c r="Q21" i="6"/>
  <c r="Q17" i="6"/>
  <c r="Q13" i="6"/>
  <c r="Q18" i="6"/>
  <c r="Q16" i="6"/>
  <c r="Q12" i="6"/>
  <c r="Q23" i="6"/>
  <c r="Q19" i="6"/>
  <c r="Q11" i="6"/>
  <c r="Q15" i="6"/>
  <c r="Q20" i="6"/>
  <c r="N3" i="3"/>
  <c r="P19" i="7"/>
  <c r="P12" i="7"/>
  <c r="P15" i="7"/>
  <c r="P20" i="7"/>
  <c r="P10" i="7"/>
  <c r="N4" i="7"/>
  <c r="O4" i="7" s="1"/>
  <c r="N5" i="7"/>
  <c r="O5" i="7" s="1"/>
  <c r="N6" i="7"/>
  <c r="N7" i="7"/>
  <c r="N8" i="7"/>
  <c r="F4" i="7"/>
  <c r="J4" i="7"/>
  <c r="F5" i="7"/>
  <c r="J5" i="7"/>
  <c r="F6" i="7"/>
  <c r="G6" i="7" s="1"/>
  <c r="J6" i="7"/>
  <c r="F7" i="7"/>
  <c r="J7" i="7"/>
  <c r="F8" i="7"/>
  <c r="G8" i="7" s="1"/>
  <c r="J8" i="7"/>
  <c r="F9" i="7"/>
  <c r="J9" i="7"/>
  <c r="N9" i="7"/>
  <c r="O3" i="7"/>
  <c r="K3" i="7"/>
  <c r="G3" i="7"/>
  <c r="O5" i="6"/>
  <c r="P5" i="6" s="1"/>
  <c r="O6" i="6"/>
  <c r="P6" i="6" s="1"/>
  <c r="O7" i="6"/>
  <c r="P7" i="6" s="1"/>
  <c r="O8" i="6"/>
  <c r="P8" i="6" s="1"/>
  <c r="O9" i="6"/>
  <c r="P9" i="6" s="1"/>
  <c r="O4" i="6"/>
  <c r="P4" i="6" s="1"/>
  <c r="L9" i="6"/>
  <c r="K5" i="6"/>
  <c r="L5" i="6" s="1"/>
  <c r="K6" i="6"/>
  <c r="L6" i="6" s="1"/>
  <c r="K7" i="6"/>
  <c r="L7" i="6" s="1"/>
  <c r="K8" i="6"/>
  <c r="L8" i="6" s="1"/>
  <c r="K9" i="6"/>
  <c r="K4" i="6"/>
  <c r="L4" i="6" s="1"/>
  <c r="H6" i="6"/>
  <c r="G5" i="6"/>
  <c r="H5" i="6" s="1"/>
  <c r="G6" i="6"/>
  <c r="G7" i="6"/>
  <c r="H7" i="6" s="1"/>
  <c r="G8" i="6"/>
  <c r="H8" i="6" s="1"/>
  <c r="G9" i="6"/>
  <c r="H9" i="6" s="1"/>
  <c r="G4" i="6"/>
  <c r="H4" i="6" s="1"/>
  <c r="P3" i="6"/>
  <c r="L3" i="6"/>
  <c r="H3" i="6"/>
  <c r="G9" i="7" l="1"/>
  <c r="K7" i="7"/>
  <c r="O7" i="7"/>
  <c r="K8" i="7"/>
  <c r="G7" i="7"/>
  <c r="K4" i="7"/>
  <c r="O6" i="7"/>
  <c r="K6" i="7"/>
  <c r="K5" i="7"/>
  <c r="G4" i="7"/>
  <c r="P16" i="7"/>
  <c r="O9" i="7"/>
  <c r="K9" i="7"/>
  <c r="G5" i="7"/>
  <c r="O8" i="7"/>
  <c r="Q3" i="6"/>
  <c r="Q5" i="6"/>
  <c r="Q4" i="6"/>
  <c r="Q9" i="6"/>
  <c r="Q8" i="6"/>
  <c r="Q7" i="6"/>
  <c r="Q6" i="6"/>
  <c r="P4" i="7"/>
  <c r="P8" i="7"/>
  <c r="P6" i="7"/>
  <c r="P9" i="7"/>
  <c r="P5" i="7"/>
  <c r="P7" i="7"/>
  <c r="P3" i="7"/>
</calcChain>
</file>

<file path=xl/sharedStrings.xml><?xml version="1.0" encoding="utf-8"?>
<sst xmlns="http://schemas.openxmlformats.org/spreadsheetml/2006/main" count="301" uniqueCount="189">
  <si>
    <t>Показатель 1.1</t>
  </si>
  <si>
    <t>№</t>
  </si>
  <si>
    <t>ДО</t>
  </si>
  <si>
    <t>1.1.1. Объем информации, размещенной на информационных стендах в помещении организации</t>
  </si>
  <si>
    <t>1.1.2. Объем информации, размещенной на официальном сайте организации</t>
  </si>
  <si>
    <t>Показатель 1.2</t>
  </si>
  <si>
    <t>Количество функционирующих дистанционных способов взаимодействия</t>
  </si>
  <si>
    <t>Значение показателя 1.2</t>
  </si>
  <si>
    <t>Значение показателя 1.2 с учетом значимости</t>
  </si>
  <si>
    <t>Показатель 1.3</t>
  </si>
  <si>
    <t>Число получателей услуг, удовлетворенных качеством, полнотой и доступностью информации о деятельности организации, размещенной на стендах организации</t>
  </si>
  <si>
    <t>Число опрошенных получателей услуг, ответивших на соответствующий вопрос анкеты</t>
  </si>
  <si>
    <t>Показатель 1.1.1</t>
  </si>
  <si>
    <t>Покзатель 1.1.2</t>
  </si>
  <si>
    <t>Показатель 1.3.1</t>
  </si>
  <si>
    <t>Число получателей услуг, удовлетворенных качеством, полнотой и доступностью информации о деятельности организации, размещенной на сайте организации</t>
  </si>
  <si>
    <t>Значение показателя 1.3</t>
  </si>
  <si>
    <t>Значение показателя 1 .3 с учетом веса</t>
  </si>
  <si>
    <t>Показатель 2.1 Обеспечение в организации социальной сферы комфортных условий для предоставления услуг</t>
  </si>
  <si>
    <t>2.1.1. Наличие комфортных условий для предоставления услуг</t>
  </si>
  <si>
    <t>Значение показателя 1.1</t>
  </si>
  <si>
    <t xml:space="preserve">Значение показателя 1.1 с учетом значимости </t>
  </si>
  <si>
    <t>Итого по критерию:</t>
  </si>
  <si>
    <t>Количество комфортных условий для предоставления услуг</t>
  </si>
  <si>
    <t>Значение показателя 2.1.1</t>
  </si>
  <si>
    <t>Показатель 2.3 Доля получателей услуг, удовлетворенных комфортностью условий предоставления услуг</t>
  </si>
  <si>
    <t>Значение показателя с учетом значимости</t>
  </si>
  <si>
    <t>Число получателей услуг, удовлетворенных комфортностью предоставления услуг организацией образования</t>
  </si>
  <si>
    <t>Число получателей услуг, опрошенных по данному вопросу</t>
  </si>
  <si>
    <t>Значение показателя 2.3</t>
  </si>
  <si>
    <t>Значение показателя 2.3 с учетом значимости</t>
  </si>
  <si>
    <t>Оборудование территории, прилегающей к организации, и ее помещений с учетом доступности для инвалидов:</t>
  </si>
  <si>
    <t>Обеспечение в организации условий доступности, позволяющих инвалидам получать услуги наравне с другими, включая:</t>
  </si>
  <si>
    <t>Наличие специально оборудованных санитарно-гигиенических помещений в организации</t>
  </si>
  <si>
    <t>Наличие сменных кресел-колясок;</t>
  </si>
  <si>
    <t>Наличие адаптированных лифтов, поручней, расширенных дверных проемов;</t>
  </si>
  <si>
    <t>Наличие выделенных стоянок для автотранспортных средств инвалидов;</t>
  </si>
  <si>
    <t>Оборудование входных групп пандусами/подъемными платформами;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</si>
  <si>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</si>
  <si>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</si>
  <si>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</si>
  <si>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официального сайта организации социальной сферы в сети «Интернет» для инвалидов по зрению</t>
  </si>
  <si>
    <t>Помощь, оказываемая работниками организации, прошедшими необходимое обучение (инструктирование), по сопровождению инвалидов в помещении</t>
  </si>
  <si>
    <t>Наличие возможности предоставления услуги в дистанционном режиме или на дому</t>
  </si>
  <si>
    <t>Показатель 3.1</t>
  </si>
  <si>
    <t>Показатель 3.2</t>
  </si>
  <si>
    <t>Показатель 3.3</t>
  </si>
  <si>
    <t>Количество условий доступности образовательной организации для инвалидов</t>
  </si>
  <si>
    <t>Значение показателя 3.1</t>
  </si>
  <si>
    <t>Значение показателя 3.1 с учетом значимости</t>
  </si>
  <si>
    <t>Количество условий доступности, позволяющих инвалидам получать услуги наравне с другими</t>
  </si>
  <si>
    <t>Значение показателя 3.2</t>
  </si>
  <si>
    <t>Значение показателя 3.2 с учетом значимости</t>
  </si>
  <si>
    <t>Число получателей услуг-инвалидов, удовлетворенных доступностью услуг</t>
  </si>
  <si>
    <t>Число получателей услуг-инвалидов, опрошенных по данному вопросу</t>
  </si>
  <si>
    <t>Значение показателя 3.3</t>
  </si>
  <si>
    <t>Значение показателя 3.3 с учетом значимости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</si>
  <si>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</t>
  </si>
  <si>
    <t>Число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</t>
  </si>
  <si>
    <t>Значение показателя 4.1</t>
  </si>
  <si>
    <t>Значение показателя 4.1 с учетом значимости</t>
  </si>
  <si>
    <t>Показатель 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</t>
  </si>
  <si>
    <t>Значение показателя 4.2</t>
  </si>
  <si>
    <t>Значение показателя 4.2 с учетом значимости</t>
  </si>
  <si>
    <t>Показатель 4.1 Доля получателей услуг, удовлетворенных доброжелательностью, вежливостью работников организации социальной сферы</t>
  </si>
  <si>
    <t>Показатель 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</si>
  <si>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</si>
  <si>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Значение показателя 4.3</t>
  </si>
  <si>
    <t>Значение показателя 4.3 с учетом значимости</t>
  </si>
  <si>
    <t>Тип образовательной организации</t>
  </si>
  <si>
    <t>МО</t>
  </si>
  <si>
    <t>Наименование образовательной организации</t>
  </si>
  <si>
    <t>Показатель 5.1 Доля получателей услуг, которые готовы рекомендовать организацию социальной сферы родственникам и знакомым</t>
  </si>
  <si>
    <t>Значение показателя 5.1</t>
  </si>
  <si>
    <t>Показатель 5.2 Доля получателей услуг, удовлетворенных организационными условиями предоставления услуг</t>
  </si>
  <si>
    <t>Число получателей услуг, удовлетворенных организационными условиями предоставления услуг</t>
  </si>
  <si>
    <t>Показатель 5.3 Доля получателей услуг, удовлетворенных в целом условиями оказания услуг в организации</t>
  </si>
  <si>
    <t>Число получателей услуг, удовлетворенных в целом условиями оказания услуг в организации социальной сферы</t>
  </si>
  <si>
    <t>Число получателей услуг, которые готовы рекомендовать организацию родственникам и знакомым</t>
  </si>
  <si>
    <t>Место в рейтинге</t>
  </si>
  <si>
    <t>Муниципальное образование</t>
  </si>
  <si>
    <t>Интегральное значение показателя</t>
  </si>
  <si>
    <t>2 - Показатели, характеризующие комфортность условий предоставления услуг</t>
  </si>
  <si>
    <t>3 - Показатели, характеризующие доступность услуг для инвалидов</t>
  </si>
  <si>
    <t>4 - Показатели, характеризующие доброжелательность, вежливость работников организации</t>
  </si>
  <si>
    <t>5 - Показатели, характеризующие удовлетворенность условиями оказания услуг</t>
  </si>
  <si>
    <t>К1</t>
  </si>
  <si>
    <t>К2</t>
  </si>
  <si>
    <t>К3</t>
  </si>
  <si>
    <t>К4</t>
  </si>
  <si>
    <t>К5</t>
  </si>
  <si>
    <t>1.1</t>
  </si>
  <si>
    <t>1.2</t>
  </si>
  <si>
    <t>1.3</t>
  </si>
  <si>
    <t>1 - Показатели, характеризующие откртость и доступность информации об организации</t>
  </si>
  <si>
    <t>2.1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</si>
  <si>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</si>
  <si>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</si>
  <si>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</si>
  <si>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</si>
  <si>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</si>
  <si>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</si>
  <si>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</si>
  <si>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</si>
  <si>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</si>
  <si>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</si>
  <si>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Яровое</t>
  </si>
  <si>
    <t>«Яровской центр помощи детям, оставшимся без попечения родителей»</t>
  </si>
  <si>
    <t>г. Алейск</t>
  </si>
  <si>
    <t>Алтайский район</t>
  </si>
  <si>
    <t>г. Барнаул</t>
  </si>
  <si>
    <t>г. Бийск</t>
  </si>
  <si>
    <t>Волчихинский район</t>
  </si>
  <si>
    <t>г. Заринск</t>
  </si>
  <si>
    <t>Каменский район</t>
  </si>
  <si>
    <t>Рубцовский район</t>
  </si>
  <si>
    <t>Кытмановский район</t>
  </si>
  <si>
    <t>Михайловский район</t>
  </si>
  <si>
    <t>Павловский район</t>
  </si>
  <si>
    <t>Панкрушихинский район</t>
  </si>
  <si>
    <t>Поспелихинский район</t>
  </si>
  <si>
    <t>Романовский район</t>
  </si>
  <si>
    <t>г. Рубцовск</t>
  </si>
  <si>
    <t>Тальменский район</t>
  </si>
  <si>
    <t>Топчихинский район</t>
  </si>
  <si>
    <t>Троицкий район</t>
  </si>
  <si>
    <t>г. Яровое</t>
  </si>
  <si>
    <t>КГБУ «Барнаульский центр помощи детям, оставшимся без попечения родителей, № 1»</t>
  </si>
  <si>
    <t>КГБУ «Барнаульский центр помощи детям, оставшимся без попечения родителей, № 2»</t>
  </si>
  <si>
    <t>КГБУ  «Алейский центр помощи детям, оставшимся без попечения родителей»</t>
  </si>
  <si>
    <t>КГБУ  «Алтайский центр помощи детям, оставшимся без попечения родителей им. В.С. Ершова»</t>
  </si>
  <si>
    <t>КГБУ  «Барнаульский центр помощи детям, оставшимся без попечения родителей, № 3»</t>
  </si>
  <si>
    <t>КГБУ «Барнаульский центр помощи детям, оставшимся без попечения родителей, № 4»</t>
  </si>
  <si>
    <t>КГБУ «Бийский центр помощи детям, оставшимся без попечения родителей»</t>
  </si>
  <si>
    <t>КГБУ «Волчихинский центр помощи детям, оставшимся без попечения родителей»</t>
  </si>
  <si>
    <t>КГБУ «Заринский центр помощи детям, оставшимся без попечения родителей»</t>
  </si>
  <si>
    <t>КГБУ «Каменский центр помощи детям, оставшимся без попечения родителей»</t>
  </si>
  <si>
    <t>КГБУ «Куйбышевский центр помощи детям, оставшимся без попечения родителей»</t>
  </si>
  <si>
    <t>КГБУ «Кытмановский центр помощи детям, оставшимся без попечения родителей»</t>
  </si>
  <si>
    <t>КГБУ «Михайловский центр помощи детям, оставшимся без попечения родителей»</t>
  </si>
  <si>
    <t>КГБУ «Павловский центр помощи детям, оставшимся без попечения родителей»</t>
  </si>
  <si>
    <t>КГБУ «Панкрушихинский центр помощи детям, оставшимся без попечения родителей»</t>
  </si>
  <si>
    <t>КГБУ «Поспелихинский центр помощи детям, оставшимся без попечения родителей»</t>
  </si>
  <si>
    <t>КГБУ «Романовский центр помощи детям, оставшимся без попечения родителей»</t>
  </si>
  <si>
    <t>КГБУ «Рубцовский центр помощи детям, оставшимся без попечения родителей»</t>
  </si>
  <si>
    <t>КГБУ «Среднесибирский центр помощи детям, оставшимся без попечения родителей»</t>
  </si>
  <si>
    <t>КГБУ «Яровской центр помощи детям, оставшимся без попечения родителей»</t>
  </si>
  <si>
    <t>"=100"</t>
  </si>
  <si>
    <t>"=0" ПО УСЛОВИЯМ</t>
  </si>
  <si>
    <t>"=0" ПО КОЛИЧЕСТВУ ОПРОШЕННЫХ ИНВАЛИДОВ</t>
  </si>
  <si>
    <t>Среднее по отрасли</t>
  </si>
  <si>
    <t>VJ</t>
  </si>
  <si>
    <t>Среднее по всем критериям</t>
  </si>
  <si>
    <t>Названия строк</t>
  </si>
  <si>
    <t>Общий итог</t>
  </si>
  <si>
    <t>Среднее по полю Интегральное значение показателя</t>
  </si>
  <si>
    <t>Среднее по региону</t>
  </si>
  <si>
    <t>К5 – Удовлетворенность условиями оказания услуг</t>
  </si>
  <si>
    <t>К4 – Вежливость и доброжелательность сотрудников</t>
  </si>
  <si>
    <t>К2 – Комфортность условий</t>
  </si>
  <si>
    <t>К1 – Открытость и доступность информации об организации</t>
  </si>
  <si>
    <t>К3 – Доступность услуг для инвалидов</t>
  </si>
  <si>
    <t>КГБУ «Поспелихинский ЦПД»</t>
  </si>
  <si>
    <t>КГБУ «Троицкий ЦПД»</t>
  </si>
  <si>
    <t>КГБУ «Бийский ЦПД»</t>
  </si>
  <si>
    <t>КГБУ «Заринский ЦПД»</t>
  </si>
  <si>
    <t>КГБУ  «Алтайский ЦПД им. В.С. Ершова»</t>
  </si>
  <si>
    <t>КГБУ  «Алейский ЦПД»</t>
  </si>
  <si>
    <t>КГБУ  «Барнаульский ЦПД, № 3»</t>
  </si>
  <si>
    <t>КГБУ «Барнаульский ЦПД, № 1»</t>
  </si>
  <si>
    <t>КГБУ «Яровской ЦПД»</t>
  </si>
  <si>
    <t>КГБУ «Волчихинский ЦПД»</t>
  </si>
  <si>
    <t>КГБУ «Кытмановский ЦПД»</t>
  </si>
  <si>
    <t>КГБУ «Михайловский ЦПД»</t>
  </si>
  <si>
    <t>КГБУ «Куйбышевский ЦПД»</t>
  </si>
  <si>
    <t>КГБУ «Каменский ЦПД»</t>
  </si>
  <si>
    <t>КГБУ «Павловский ЦПД»</t>
  </si>
  <si>
    <t>КГБУ «Барнаульский ЦПД, № 4»</t>
  </si>
  <si>
    <t>КГБУ «Барнаульский ЦПД, № 2»</t>
  </si>
  <si>
    <t>КГБУ «Рубцовский ЦПД»</t>
  </si>
  <si>
    <t>КГБУ «Среднесибирский ЦПД»</t>
  </si>
  <si>
    <t>КГБУ «Романовский ЦПД»</t>
  </si>
  <si>
    <t>КГБУ «Панкрушихинский ЦПД»</t>
  </si>
  <si>
    <t>КГБУ «Топчихинский ЦПД»</t>
  </si>
  <si>
    <t>Значение показателя 5.1 с учетом значимости</t>
  </si>
  <si>
    <t>Значение показателя 5.2</t>
  </si>
  <si>
    <t>Значение показателя 5.2 с учетом значимости</t>
  </si>
  <si>
    <t>Значение показателя 5.3</t>
  </si>
  <si>
    <t>Значение показателя 5.3 с учетом значимости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</si>
</sst>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textRotation="90" wrapText="1"/>
    </xf>
    <xf numFmtId="0" fontId="2" fillId="0" borderId="0" xfId="0" applyFont="1" applyAlignment="1">
      <alignment textRotation="90"/>
    </xf>
    <xf numFmtId="2" fontId="2" fillId="0" borderId="0" xfId="0" applyNumberFormat="1" applyFont="1" applyAlignment="1">
      <alignment textRotation="90" wrapText="1"/>
    </xf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textRotation="90" wrapText="1"/>
    </xf>
    <xf numFmtId="0" fontId="3" fillId="0" borderId="1" xfId="0" applyFont="1" applyBorder="1" applyAlignment="1">
      <alignment textRotation="90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" refreshedDate="44172.91714085648" createdVersion="6" refreshedVersion="6" minRefreshableVersion="3" recordCount="22">
  <cacheSource type="worksheet">
    <worksheetSource ref="B7:D29" sheet="Интегр"/>
  </cacheSource>
  <cacheFields count="3">
    <cacheField name="Муниципальное образование" numFmtId="0">
      <sharedItems count="19">
        <s v="Поспелихинский район"/>
        <s v="Троицкий район"/>
        <s v="г. Бийск"/>
        <s v="г. Заринск"/>
        <s v="Алтайский район"/>
        <s v="г. Алейск"/>
        <s v="г. Барнаул"/>
        <s v="г. Яровое"/>
        <s v="Волчихинский район"/>
        <s v="Кытмановский район"/>
        <s v="Михайловский район"/>
        <s v="Рубцовский район"/>
        <s v="Каменский район"/>
        <s v="Павловский район"/>
        <s v="г. Рубцовск"/>
        <s v="Тальменский район"/>
        <s v="Романовский район"/>
        <s v="Панкрушихинский район"/>
        <s v="Топчихинский район"/>
      </sharedItems>
    </cacheField>
    <cacheField name="Наименование образовательной организации" numFmtId="0">
      <sharedItems/>
    </cacheField>
    <cacheField name="Интегральное значение показателя" numFmtId="164">
      <sharedItems containsSemiMixedTypes="0" containsString="0" containsNumber="1" minValue="78.469727047146392" maxValue="97.3343434343434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s v="КГБУ «Поспелихинский центр помощи детям, оставшимся без попечения родителей»"/>
    <n v="97.334343434343438"/>
  </r>
  <r>
    <x v="1"/>
    <s v="КГБУ «Троицкий центр помощи детям, оставшимся без попечения родителей»"/>
    <n v="97.247058823529414"/>
  </r>
  <r>
    <x v="2"/>
    <s v="КГБУ «Бийский центр помощи детям, оставшимся без попечения родителей»"/>
    <n v="96.934375000000003"/>
  </r>
  <r>
    <x v="3"/>
    <s v="КГБУ «Заринский центр помощи детям, оставшимся без попечения родителей»"/>
    <n v="94.873529411764707"/>
  </r>
  <r>
    <x v="4"/>
    <s v="КГБУ  «Алтайский центр помощи детям, оставшимся без попечения родителей им. В.С. Ершова»"/>
    <n v="94.65"/>
  </r>
  <r>
    <x v="5"/>
    <s v="КГБУ  «Алейский центр помощи детям, оставшимся без попечения родителей»"/>
    <n v="94.484848484848484"/>
  </r>
  <r>
    <x v="6"/>
    <s v="КГБУ  «Барнаульский центр помощи детям, оставшимся без попечения родителей, № 3»"/>
    <n v="93.173295454545453"/>
  </r>
  <r>
    <x v="6"/>
    <s v="КГБУ «Барнаульский центр помощи детям, оставшимся без попечения родителей, № 1»"/>
    <n v="92.318181818181827"/>
  </r>
  <r>
    <x v="7"/>
    <s v="КГБУ «Яровской центр помощи детям, оставшимся без попечения родителей»"/>
    <n v="89.829861111111114"/>
  </r>
  <r>
    <x v="8"/>
    <s v="КГБУ «Волчихинский центр помощи детям, оставшимся без попечения родителей»"/>
    <n v="89.707142857142856"/>
  </r>
  <r>
    <x v="9"/>
    <s v="КГБУ «Кытмановский центр помощи детям, оставшимся без попечения родителей»"/>
    <n v="89.045454545454547"/>
  </r>
  <r>
    <x v="10"/>
    <s v="КГБУ «Михайловский центр помощи детям, оставшимся без попечения родителей»"/>
    <n v="88.536363636363632"/>
  </r>
  <r>
    <x v="11"/>
    <s v="КГБУ «Куйбышевский центр помощи детям, оставшимся без попечения родителей»"/>
    <n v="88.118181818181824"/>
  </r>
  <r>
    <x v="12"/>
    <s v="КГБУ «Каменский центр помощи детям, оставшимся без попечения родителей»"/>
    <n v="88.071875000000006"/>
  </r>
  <r>
    <x v="13"/>
    <s v="КГБУ «Павловский центр помощи детям, оставшимся без попечения родителей»"/>
    <n v="87.981250000000003"/>
  </r>
  <r>
    <x v="6"/>
    <s v="КГБУ «Барнаульский центр помощи детям, оставшимся без попечения родителей, № 4»"/>
    <n v="87.696736596736599"/>
  </r>
  <r>
    <x v="6"/>
    <s v="КГБУ «Барнаульский центр помощи детям, оставшимся без попечения родителей, № 2»"/>
    <n v="85.939583333333331"/>
  </r>
  <r>
    <x v="14"/>
    <s v="КГБУ «Рубцовский центр помощи детям, оставшимся без попечения родителей»"/>
    <n v="85.296875"/>
  </r>
  <r>
    <x v="15"/>
    <s v="КГБУ «Среднесибирский центр помощи детям, оставшимся без попечения родителей»"/>
    <n v="84.561764705882354"/>
  </r>
  <r>
    <x v="16"/>
    <s v="КГБУ «Романовский центр помощи детям, оставшимся без попечения родителей»"/>
    <n v="80.739393939393935"/>
  </r>
  <r>
    <x v="17"/>
    <s v="КГБУ «Панкрушихинский центр помощи детям, оставшимся без попечения родителей»"/>
    <n v="79.234453781512599"/>
  </r>
  <r>
    <x v="18"/>
    <s v="КГБУ «Топчихинский центр помощи детям, оставшимся без попечения родителей»"/>
    <n v="78.4697270471463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20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43:C63" firstHeaderRow="1" firstDataRow="1" firstDataCol="1"/>
  <pivotFields count="3">
    <pivotField axis="axisRow" showAll="0">
      <items count="20">
        <item x="4"/>
        <item x="8"/>
        <item x="5"/>
        <item x="6"/>
        <item x="2"/>
        <item x="3"/>
        <item x="14"/>
        <item x="7"/>
        <item x="12"/>
        <item x="9"/>
        <item x="10"/>
        <item x="13"/>
        <item x="17"/>
        <item x="0"/>
        <item x="16"/>
        <item x="11"/>
        <item x="15"/>
        <item x="18"/>
        <item x="1"/>
        <item t="default"/>
      </items>
    </pivotField>
    <pivotField showAll="0"/>
    <pivotField dataField="1" numFmtId="164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Среднее по полю Интегральное значение показателя" fld="2" subtotal="average" baseField="0" baseItem="0"/>
  </dataFields>
  <formats count="6"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RowHeight="14.4" x14ac:dyDescent="0.3"/>
  <cols>
    <col min="1" max="1" width="10.88671875" style="14" customWidth="1"/>
    <col min="2" max="2" width="54.6640625" style="15" customWidth="1"/>
    <col min="3" max="3" width="7" customWidth="1"/>
    <col min="4" max="4" width="6.21875" customWidth="1"/>
    <col min="5" max="5" width="5.6640625" customWidth="1"/>
    <col min="6" max="6" width="6.5546875" customWidth="1"/>
    <col min="7" max="7" width="5.77734375" customWidth="1"/>
    <col min="8" max="8" width="5.109375" customWidth="1"/>
    <col min="9" max="9" width="7.44140625" customWidth="1"/>
    <col min="10" max="10" width="5.6640625" customWidth="1"/>
    <col min="11" max="11" width="5.21875" customWidth="1"/>
    <col min="12" max="12" width="10.5546875" customWidth="1"/>
    <col min="13" max="13" width="6.21875" customWidth="1"/>
    <col min="15" max="15" width="6.109375" customWidth="1"/>
    <col min="16" max="16" width="5.6640625" customWidth="1"/>
    <col min="17" max="17" width="4.5546875" customWidth="1"/>
    <col min="18" max="18" width="6" customWidth="1"/>
  </cols>
  <sheetData>
    <row r="1" spans="1:18" x14ac:dyDescent="0.3">
      <c r="C1" t="s">
        <v>0</v>
      </c>
      <c r="I1" t="s">
        <v>5</v>
      </c>
      <c r="L1" t="s">
        <v>9</v>
      </c>
    </row>
    <row r="2" spans="1:18" x14ac:dyDescent="0.3">
      <c r="C2" s="26" t="s">
        <v>12</v>
      </c>
      <c r="D2" s="26"/>
      <c r="E2" s="26" t="s">
        <v>13</v>
      </c>
      <c r="F2" s="26"/>
      <c r="L2" s="26" t="s">
        <v>14</v>
      </c>
      <c r="M2" s="26"/>
    </row>
    <row r="3" spans="1:18" ht="166.5" customHeight="1" x14ac:dyDescent="0.3">
      <c r="A3" s="14" t="s">
        <v>1</v>
      </c>
      <c r="B3" s="15" t="s">
        <v>2</v>
      </c>
      <c r="C3" s="4" t="s">
        <v>3</v>
      </c>
      <c r="D3" s="4"/>
      <c r="E3" s="4" t="s">
        <v>4</v>
      </c>
      <c r="F3" s="5"/>
      <c r="G3" s="5" t="s">
        <v>20</v>
      </c>
      <c r="H3" s="5" t="s">
        <v>21</v>
      </c>
      <c r="I3" s="4" t="s">
        <v>6</v>
      </c>
      <c r="J3" s="4" t="s">
        <v>7</v>
      </c>
      <c r="K3" s="4" t="s">
        <v>8</v>
      </c>
      <c r="L3" s="6" t="s">
        <v>10</v>
      </c>
      <c r="M3" s="6" t="s">
        <v>11</v>
      </c>
      <c r="N3" s="6" t="s">
        <v>15</v>
      </c>
      <c r="O3" s="6" t="s">
        <v>11</v>
      </c>
      <c r="P3" s="6" t="s">
        <v>16</v>
      </c>
      <c r="Q3" s="6" t="s">
        <v>17</v>
      </c>
      <c r="R3" s="6" t="s">
        <v>22</v>
      </c>
    </row>
    <row r="4" spans="1:18" ht="15" x14ac:dyDescent="0.25">
      <c r="G4">
        <v>100</v>
      </c>
      <c r="H4">
        <v>30</v>
      </c>
      <c r="J4">
        <v>100</v>
      </c>
      <c r="K4">
        <v>30</v>
      </c>
      <c r="P4">
        <v>100</v>
      </c>
      <c r="Q4">
        <v>40</v>
      </c>
      <c r="R4" s="3">
        <f>H4+K4+Q4</f>
        <v>100</v>
      </c>
    </row>
    <row r="5" spans="1:18" ht="28.2" x14ac:dyDescent="0.3">
      <c r="A5" s="14" t="s">
        <v>106</v>
      </c>
      <c r="B5" s="15" t="s">
        <v>107</v>
      </c>
      <c r="C5">
        <v>29</v>
      </c>
      <c r="D5">
        <v>32</v>
      </c>
      <c r="E5">
        <v>8</v>
      </c>
      <c r="F5" s="2">
        <v>9</v>
      </c>
      <c r="G5" s="3">
        <f t="shared" ref="G5" si="0">0.5*(C5/D5+E5/F5)*100</f>
        <v>89.756944444444443</v>
      </c>
      <c r="H5" s="3">
        <f t="shared" ref="H5" si="1">G5*0.3</f>
        <v>26.927083333333332</v>
      </c>
      <c r="I5">
        <v>5</v>
      </c>
      <c r="J5">
        <f t="shared" ref="J5" si="2">IF(I5&lt;=3,I5*30,100)</f>
        <v>100</v>
      </c>
      <c r="K5" s="3">
        <f t="shared" ref="K5" si="3">J5*0.3</f>
        <v>30</v>
      </c>
      <c r="L5">
        <v>7</v>
      </c>
      <c r="M5">
        <v>7</v>
      </c>
      <c r="N5">
        <v>5</v>
      </c>
      <c r="O5">
        <v>5</v>
      </c>
      <c r="P5" s="3">
        <f t="shared" ref="P5" si="4">0.5*(L5/M5+N5/O5)*100</f>
        <v>100</v>
      </c>
      <c r="Q5" s="3">
        <f t="shared" ref="Q5" si="5">P5*0.4</f>
        <v>40</v>
      </c>
      <c r="R5" s="3">
        <f t="shared" ref="R5" si="6">H5+K5+Q5</f>
        <v>96.927083333333329</v>
      </c>
    </row>
  </sheetData>
  <mergeCells count="3">
    <mergeCell ref="C2:D2"/>
    <mergeCell ref="E2:F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4"/>
  <sheetViews>
    <sheetView workbookViewId="0">
      <selection activeCell="C7" sqref="C7"/>
    </sheetView>
  </sheetViews>
  <sheetFormatPr defaultRowHeight="14.4" x14ac:dyDescent="0.3"/>
  <cols>
    <col min="1" max="1" width="5.109375" customWidth="1"/>
    <col min="2" max="2" width="10.6640625" customWidth="1"/>
    <col min="3" max="3" width="54.6640625" customWidth="1"/>
    <col min="4" max="4" width="6.6640625" customWidth="1"/>
  </cols>
  <sheetData>
    <row r="1" spans="1:11" x14ac:dyDescent="0.3">
      <c r="D1" t="s">
        <v>18</v>
      </c>
    </row>
    <row r="2" spans="1:11" x14ac:dyDescent="0.3">
      <c r="D2" t="s">
        <v>19</v>
      </c>
      <c r="G2" t="s">
        <v>25</v>
      </c>
    </row>
    <row r="3" spans="1:11" ht="196.5" customHeight="1" x14ac:dyDescent="0.3">
      <c r="B3" t="s">
        <v>1</v>
      </c>
      <c r="C3" t="s">
        <v>2</v>
      </c>
      <c r="D3" s="8" t="s">
        <v>23</v>
      </c>
      <c r="E3" s="7" t="s">
        <v>24</v>
      </c>
      <c r="F3" s="7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22</v>
      </c>
    </row>
    <row r="4" spans="1:11" ht="28.2" x14ac:dyDescent="0.3">
      <c r="A4">
        <v>22</v>
      </c>
      <c r="B4" s="14" t="s">
        <v>126</v>
      </c>
      <c r="C4" s="15" t="s">
        <v>146</v>
      </c>
      <c r="D4">
        <v>7</v>
      </c>
      <c r="E4">
        <f t="shared" ref="E4" si="0">IF(D4&lt;=4,D4*20,100)</f>
        <v>100</v>
      </c>
      <c r="F4">
        <f t="shared" ref="F4" si="1">E4*0.5</f>
        <v>50</v>
      </c>
      <c r="G4">
        <v>9</v>
      </c>
      <c r="H4">
        <v>9</v>
      </c>
      <c r="I4" s="3">
        <f t="shared" ref="I4" si="2">G4/H4*100</f>
        <v>100</v>
      </c>
      <c r="J4" s="3">
        <f t="shared" ref="J4" si="3">I4*0.5</f>
        <v>50</v>
      </c>
      <c r="K4" s="3">
        <f t="shared" ref="K4" si="4">F4+J4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3"/>
  <sheetViews>
    <sheetView topLeftCell="B1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C6" sqref="C6"/>
    </sheetView>
  </sheetViews>
  <sheetFormatPr defaultRowHeight="14.4" x14ac:dyDescent="0.3"/>
  <cols>
    <col min="3" max="3" width="60.6640625" customWidth="1"/>
    <col min="16" max="16" width="4.88671875" customWidth="1"/>
  </cols>
  <sheetData>
    <row r="1" spans="1:16" ht="48.75" customHeight="1" x14ac:dyDescent="0.3">
      <c r="D1" s="27" t="s">
        <v>31</v>
      </c>
      <c r="E1" s="27"/>
      <c r="F1" s="27"/>
      <c r="G1" s="27"/>
      <c r="H1" s="27"/>
      <c r="I1" s="9"/>
      <c r="J1" t="s">
        <v>32</v>
      </c>
    </row>
    <row r="2" spans="1:16" ht="179.25" customHeight="1" x14ac:dyDescent="0.3">
      <c r="D2" s="8" t="s">
        <v>37</v>
      </c>
      <c r="E2" s="8" t="s">
        <v>36</v>
      </c>
      <c r="F2" s="8" t="s">
        <v>35</v>
      </c>
      <c r="G2" s="8" t="s">
        <v>34</v>
      </c>
      <c r="H2" s="8" t="s">
        <v>33</v>
      </c>
      <c r="I2" s="8"/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8" t="s">
        <v>43</v>
      </c>
    </row>
    <row r="3" spans="1:16" ht="28.2" x14ac:dyDescent="0.3">
      <c r="A3">
        <v>22</v>
      </c>
      <c r="B3" s="14" t="s">
        <v>126</v>
      </c>
      <c r="C3" s="15" t="s">
        <v>146</v>
      </c>
      <c r="D3">
        <v>1</v>
      </c>
      <c r="E3">
        <v>1</v>
      </c>
      <c r="F3">
        <v>1</v>
      </c>
      <c r="G3">
        <v>0</v>
      </c>
      <c r="H3">
        <v>1</v>
      </c>
      <c r="I3">
        <f t="shared" ref="I3" si="0">SUM(D3:H3)</f>
        <v>4</v>
      </c>
      <c r="J3">
        <v>0</v>
      </c>
      <c r="K3">
        <v>0</v>
      </c>
      <c r="L3">
        <v>0</v>
      </c>
      <c r="M3">
        <v>1</v>
      </c>
      <c r="N3">
        <v>0</v>
      </c>
      <c r="O3">
        <v>1</v>
      </c>
      <c r="P3">
        <f t="shared" ref="P3" si="1">SUM(J3:O3)</f>
        <v>2</v>
      </c>
    </row>
  </sheetData>
  <mergeCells count="1">
    <mergeCell ref="D1:H1"/>
  </mergeCells>
  <conditionalFormatting sqref="I1:I1048576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3"/>
  <sheetViews>
    <sheetView topLeftCell="C1" workbookViewId="0">
      <pane xSplit="1" ySplit="2" topLeftCell="E3" activePane="bottomRight" state="frozen"/>
      <selection activeCell="C1" sqref="C1"/>
      <selection pane="topRight" activeCell="D1" sqref="D1"/>
      <selection pane="bottomLeft" activeCell="C4" sqref="C4"/>
      <selection pane="bottomRight" activeCell="E9" sqref="E9"/>
    </sheetView>
  </sheetViews>
  <sheetFormatPr defaultRowHeight="14.4" x14ac:dyDescent="0.3"/>
  <cols>
    <col min="2" max="2" width="5" customWidth="1"/>
    <col min="3" max="3" width="54.6640625" customWidth="1"/>
  </cols>
  <sheetData>
    <row r="1" spans="1:14" x14ac:dyDescent="0.3">
      <c r="D1" s="26" t="s">
        <v>44</v>
      </c>
      <c r="E1" s="26"/>
      <c r="F1" s="26"/>
      <c r="G1" s="26" t="s">
        <v>45</v>
      </c>
      <c r="H1" s="26"/>
      <c r="I1" s="26"/>
      <c r="J1" s="26" t="s">
        <v>46</v>
      </c>
      <c r="K1" s="26"/>
      <c r="L1" s="26"/>
    </row>
    <row r="2" spans="1:14" ht="134.25" customHeight="1" x14ac:dyDescent="0.3">
      <c r="B2" t="s">
        <v>1</v>
      </c>
      <c r="C2" t="s">
        <v>2</v>
      </c>
      <c r="D2" s="8" t="s">
        <v>47</v>
      </c>
      <c r="E2" s="7" t="s">
        <v>48</v>
      </c>
      <c r="F2" s="7" t="s">
        <v>49</v>
      </c>
      <c r="G2" s="8" t="s">
        <v>50</v>
      </c>
      <c r="H2" s="7" t="s">
        <v>51</v>
      </c>
      <c r="I2" s="7" t="s">
        <v>52</v>
      </c>
      <c r="J2" s="8" t="s">
        <v>53</v>
      </c>
      <c r="K2" s="8" t="s">
        <v>54</v>
      </c>
      <c r="L2" s="8" t="s">
        <v>55</v>
      </c>
      <c r="M2" s="8" t="s">
        <v>56</v>
      </c>
      <c r="N2" s="8" t="s">
        <v>22</v>
      </c>
    </row>
    <row r="3" spans="1:14" ht="28.2" x14ac:dyDescent="0.3">
      <c r="A3">
        <v>22</v>
      </c>
      <c r="B3" s="14" t="s">
        <v>126</v>
      </c>
      <c r="C3" s="15" t="s">
        <v>146</v>
      </c>
      <c r="D3">
        <v>4</v>
      </c>
      <c r="E3" s="3">
        <f t="shared" ref="E3" si="0">IF(D3&lt;=4,D3*20,100)</f>
        <v>80</v>
      </c>
      <c r="F3" s="3">
        <f t="shared" ref="F3" si="1">E3*0.3</f>
        <v>24</v>
      </c>
      <c r="G3">
        <v>2</v>
      </c>
      <c r="H3" s="3">
        <f t="shared" ref="H3" si="2">IF(G3&lt;=4,G3*20,100)</f>
        <v>40</v>
      </c>
      <c r="I3" s="3">
        <f t="shared" ref="I3" si="3">H3*0.4</f>
        <v>16</v>
      </c>
      <c r="J3">
        <v>1</v>
      </c>
      <c r="K3">
        <v>1</v>
      </c>
      <c r="L3" s="3">
        <f t="shared" ref="L3" si="4">J3/K3*100</f>
        <v>100</v>
      </c>
      <c r="M3" s="3">
        <f t="shared" ref="M3" si="5">L3*0.3</f>
        <v>30</v>
      </c>
      <c r="N3" s="3">
        <f t="shared" ref="N3" si="6">F3+I3+M3</f>
        <v>70</v>
      </c>
    </row>
  </sheetData>
  <mergeCells count="3">
    <mergeCell ref="D1:F1"/>
    <mergeCell ref="G1:I1"/>
    <mergeCell ref="J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Q23"/>
  <sheetViews>
    <sheetView zoomScale="80" zoomScaleNormal="80" workbookViewId="0">
      <pane xSplit="4" ySplit="3" topLeftCell="E23" activePane="bottomRight" state="frozen"/>
      <selection pane="topRight" activeCell="E1" sqref="E1"/>
      <selection pane="bottomLeft" activeCell="A4" sqref="A4"/>
      <selection pane="bottomRight" activeCell="C27" sqref="C27"/>
    </sheetView>
  </sheetViews>
  <sheetFormatPr defaultRowHeight="14.4" x14ac:dyDescent="0.3"/>
  <cols>
    <col min="1" max="1" width="4.33203125" customWidth="1"/>
    <col min="2" max="2" width="14.5546875" customWidth="1"/>
    <col min="4" max="4" width="31.109375" customWidth="1"/>
    <col min="5" max="5" width="18.6640625" customWidth="1"/>
    <col min="6" max="6" width="8.5546875" bestFit="1" customWidth="1"/>
    <col min="7" max="7" width="6" bestFit="1" customWidth="1"/>
    <col min="8" max="8" width="4.5546875" bestFit="1" customWidth="1"/>
    <col min="9" max="9" width="12.44140625" customWidth="1"/>
    <col min="10" max="10" width="5.109375" bestFit="1" customWidth="1"/>
    <col min="11" max="11" width="6" bestFit="1" customWidth="1"/>
    <col min="13" max="13" width="13" bestFit="1" customWidth="1"/>
  </cols>
  <sheetData>
    <row r="1" spans="1:17" s="10" customFormat="1" ht="51.75" customHeight="1" x14ac:dyDescent="0.3">
      <c r="A1" s="30" t="s">
        <v>1</v>
      </c>
      <c r="B1" s="31" t="s">
        <v>69</v>
      </c>
      <c r="C1" s="31" t="s">
        <v>70</v>
      </c>
      <c r="D1" s="28" t="s">
        <v>71</v>
      </c>
      <c r="E1" s="28" t="s">
        <v>64</v>
      </c>
      <c r="F1" s="28"/>
      <c r="G1" s="28"/>
      <c r="H1" s="28"/>
      <c r="I1" s="28" t="s">
        <v>61</v>
      </c>
      <c r="J1" s="28"/>
      <c r="K1" s="28"/>
      <c r="L1" s="28"/>
      <c r="M1" s="28" t="s">
        <v>65</v>
      </c>
      <c r="N1" s="28"/>
      <c r="O1" s="28"/>
      <c r="P1" s="28"/>
      <c r="Q1" s="29" t="s">
        <v>22</v>
      </c>
    </row>
    <row r="2" spans="1:17" s="10" customFormat="1" ht="183.75" customHeight="1" x14ac:dyDescent="0.3">
      <c r="A2" s="30"/>
      <c r="B2" s="31"/>
      <c r="C2" s="31"/>
      <c r="D2" s="28"/>
      <c r="E2" s="11" t="s">
        <v>57</v>
      </c>
      <c r="F2" s="11" t="s">
        <v>11</v>
      </c>
      <c r="G2" s="12" t="s">
        <v>59</v>
      </c>
      <c r="H2" s="12" t="s">
        <v>60</v>
      </c>
      <c r="I2" s="11" t="s">
        <v>58</v>
      </c>
      <c r="J2" s="11" t="s">
        <v>11</v>
      </c>
      <c r="K2" s="12" t="s">
        <v>62</v>
      </c>
      <c r="L2" s="12" t="s">
        <v>63</v>
      </c>
      <c r="M2" s="11" t="s">
        <v>66</v>
      </c>
      <c r="N2" s="11" t="s">
        <v>11</v>
      </c>
      <c r="O2" s="11" t="s">
        <v>67</v>
      </c>
      <c r="P2" s="11" t="s">
        <v>68</v>
      </c>
      <c r="Q2" s="29"/>
    </row>
    <row r="3" spans="1:17" x14ac:dyDescent="0.3">
      <c r="A3" s="30"/>
      <c r="B3" s="31"/>
      <c r="C3" s="31"/>
      <c r="D3" s="28"/>
      <c r="E3" s="13"/>
      <c r="F3" s="13"/>
      <c r="G3" s="13">
        <v>100</v>
      </c>
      <c r="H3" s="13">
        <f>G3*0.4</f>
        <v>40</v>
      </c>
      <c r="I3" s="13"/>
      <c r="J3" s="13"/>
      <c r="K3" s="13">
        <v>100</v>
      </c>
      <c r="L3" s="13">
        <f>K3*0.4</f>
        <v>40</v>
      </c>
      <c r="M3" s="13"/>
      <c r="N3" s="13"/>
      <c r="O3" s="13">
        <v>100</v>
      </c>
      <c r="P3" s="13">
        <f>O3*0.2</f>
        <v>20</v>
      </c>
      <c r="Q3" s="13">
        <f>H3+L3+P3</f>
        <v>100</v>
      </c>
    </row>
    <row r="4" spans="1:17" ht="40.200000000000003" x14ac:dyDescent="0.3">
      <c r="A4" s="13"/>
      <c r="B4">
        <v>1</v>
      </c>
      <c r="C4" s="14" t="s">
        <v>108</v>
      </c>
      <c r="D4" s="1" t="s">
        <v>129</v>
      </c>
      <c r="E4" s="16">
        <v>15</v>
      </c>
      <c r="F4" s="16">
        <v>15</v>
      </c>
      <c r="G4" s="17">
        <f>E4/F4*100</f>
        <v>100</v>
      </c>
      <c r="H4" s="17">
        <f t="shared" ref="H4:H9" si="0">G4*0.4</f>
        <v>40</v>
      </c>
      <c r="I4" s="16">
        <v>15</v>
      </c>
      <c r="J4" s="16">
        <v>15</v>
      </c>
      <c r="K4" s="17">
        <f>I4/J4*100</f>
        <v>100</v>
      </c>
      <c r="L4" s="17">
        <f t="shared" ref="L4:L9" si="1">K4*0.4</f>
        <v>40</v>
      </c>
      <c r="M4" s="18">
        <v>15</v>
      </c>
      <c r="N4" s="18">
        <v>15</v>
      </c>
      <c r="O4" s="17">
        <f>M4/N4*100</f>
        <v>100</v>
      </c>
      <c r="P4" s="17">
        <f t="shared" ref="P4:P9" si="2">O4*0.2</f>
        <v>20</v>
      </c>
      <c r="Q4" s="17">
        <f>H4+L4+P4</f>
        <v>100</v>
      </c>
    </row>
    <row r="5" spans="1:17" ht="40.200000000000003" x14ac:dyDescent="0.3">
      <c r="A5" s="13"/>
      <c r="B5">
        <v>2</v>
      </c>
      <c r="C5" s="14" t="s">
        <v>109</v>
      </c>
      <c r="D5" s="1" t="s">
        <v>130</v>
      </c>
      <c r="E5" s="16">
        <v>10</v>
      </c>
      <c r="F5" s="16">
        <v>10</v>
      </c>
      <c r="G5" s="17">
        <f t="shared" ref="G5:G9" si="3">E5/F5*100</f>
        <v>100</v>
      </c>
      <c r="H5" s="17">
        <f t="shared" si="0"/>
        <v>40</v>
      </c>
      <c r="I5" s="16">
        <v>10</v>
      </c>
      <c r="J5" s="16">
        <v>10</v>
      </c>
      <c r="K5" s="17">
        <f t="shared" ref="K5:K9" si="4">I5/J5*100</f>
        <v>100</v>
      </c>
      <c r="L5" s="17">
        <f t="shared" si="1"/>
        <v>40</v>
      </c>
      <c r="M5" s="18">
        <v>10</v>
      </c>
      <c r="N5" s="18">
        <v>10</v>
      </c>
      <c r="O5" s="17">
        <f t="shared" ref="O5:O9" si="5">M5/N5*100</f>
        <v>100</v>
      </c>
      <c r="P5" s="17">
        <f t="shared" si="2"/>
        <v>20</v>
      </c>
      <c r="Q5" s="17">
        <f t="shared" ref="Q5:Q9" si="6">H5+L5+P5</f>
        <v>100</v>
      </c>
    </row>
    <row r="6" spans="1:17" ht="40.200000000000003" x14ac:dyDescent="0.3">
      <c r="A6" s="13"/>
      <c r="B6">
        <v>3</v>
      </c>
      <c r="C6" s="14" t="s">
        <v>110</v>
      </c>
      <c r="D6" s="1" t="s">
        <v>127</v>
      </c>
      <c r="E6" s="16">
        <v>10</v>
      </c>
      <c r="F6" s="16">
        <v>10</v>
      </c>
      <c r="G6" s="17">
        <f t="shared" si="3"/>
        <v>100</v>
      </c>
      <c r="H6" s="17">
        <f t="shared" si="0"/>
        <v>40</v>
      </c>
      <c r="I6" s="16">
        <v>10</v>
      </c>
      <c r="J6" s="16">
        <v>10</v>
      </c>
      <c r="K6" s="17">
        <f t="shared" si="4"/>
        <v>100</v>
      </c>
      <c r="L6" s="17">
        <f t="shared" si="1"/>
        <v>40</v>
      </c>
      <c r="M6" s="18">
        <v>10</v>
      </c>
      <c r="N6" s="18">
        <v>10</v>
      </c>
      <c r="O6" s="17">
        <f t="shared" si="5"/>
        <v>100</v>
      </c>
      <c r="P6" s="17">
        <f t="shared" si="2"/>
        <v>20</v>
      </c>
      <c r="Q6" s="17">
        <f t="shared" si="6"/>
        <v>100</v>
      </c>
    </row>
    <row r="7" spans="1:17" ht="40.200000000000003" x14ac:dyDescent="0.3">
      <c r="A7" s="13"/>
      <c r="B7">
        <v>4</v>
      </c>
      <c r="C7" s="14" t="s">
        <v>110</v>
      </c>
      <c r="D7" s="1" t="s">
        <v>128</v>
      </c>
      <c r="E7" s="16">
        <v>15</v>
      </c>
      <c r="F7" s="16">
        <v>15</v>
      </c>
      <c r="G7" s="17">
        <f t="shared" si="3"/>
        <v>100</v>
      </c>
      <c r="H7" s="17">
        <f t="shared" si="0"/>
        <v>40</v>
      </c>
      <c r="I7" s="16">
        <v>15</v>
      </c>
      <c r="J7" s="16">
        <v>15</v>
      </c>
      <c r="K7" s="17">
        <f t="shared" si="4"/>
        <v>100</v>
      </c>
      <c r="L7" s="17">
        <f t="shared" si="1"/>
        <v>40</v>
      </c>
      <c r="M7" s="18">
        <v>15</v>
      </c>
      <c r="N7" s="18">
        <v>15</v>
      </c>
      <c r="O7" s="17">
        <f t="shared" si="5"/>
        <v>100</v>
      </c>
      <c r="P7" s="17">
        <f t="shared" si="2"/>
        <v>20</v>
      </c>
      <c r="Q7" s="17">
        <f t="shared" si="6"/>
        <v>100</v>
      </c>
    </row>
    <row r="8" spans="1:17" ht="40.200000000000003" x14ac:dyDescent="0.3">
      <c r="A8" s="13"/>
      <c r="B8">
        <v>5</v>
      </c>
      <c r="C8" s="14" t="s">
        <v>110</v>
      </c>
      <c r="D8" s="1" t="s">
        <v>131</v>
      </c>
      <c r="E8" s="16">
        <v>11</v>
      </c>
      <c r="F8" s="16">
        <v>11</v>
      </c>
      <c r="G8" s="17">
        <f t="shared" si="3"/>
        <v>100</v>
      </c>
      <c r="H8" s="17">
        <f t="shared" si="0"/>
        <v>40</v>
      </c>
      <c r="I8" s="16">
        <v>11</v>
      </c>
      <c r="J8" s="16">
        <v>11</v>
      </c>
      <c r="K8" s="17">
        <f t="shared" si="4"/>
        <v>100</v>
      </c>
      <c r="L8" s="17">
        <f t="shared" si="1"/>
        <v>40</v>
      </c>
      <c r="M8" s="18">
        <v>11</v>
      </c>
      <c r="N8" s="18">
        <v>11</v>
      </c>
      <c r="O8" s="17">
        <f t="shared" si="5"/>
        <v>100</v>
      </c>
      <c r="P8" s="17">
        <f t="shared" si="2"/>
        <v>20</v>
      </c>
      <c r="Q8" s="17">
        <f t="shared" si="6"/>
        <v>100</v>
      </c>
    </row>
    <row r="9" spans="1:17" ht="40.200000000000003" x14ac:dyDescent="0.3">
      <c r="A9" s="13"/>
      <c r="B9">
        <v>6</v>
      </c>
      <c r="C9" s="14" t="s">
        <v>110</v>
      </c>
      <c r="D9" s="1" t="s">
        <v>132</v>
      </c>
      <c r="E9" s="16">
        <v>14</v>
      </c>
      <c r="F9" s="16">
        <v>14</v>
      </c>
      <c r="G9" s="17">
        <f t="shared" si="3"/>
        <v>100</v>
      </c>
      <c r="H9" s="17">
        <f t="shared" si="0"/>
        <v>40</v>
      </c>
      <c r="I9" s="16">
        <v>12</v>
      </c>
      <c r="J9" s="16">
        <v>13</v>
      </c>
      <c r="K9" s="17">
        <f t="shared" si="4"/>
        <v>92.307692307692307</v>
      </c>
      <c r="L9" s="17">
        <f t="shared" si="1"/>
        <v>36.923076923076927</v>
      </c>
      <c r="M9" s="18">
        <v>6</v>
      </c>
      <c r="N9" s="18">
        <v>8</v>
      </c>
      <c r="O9" s="17">
        <f t="shared" si="5"/>
        <v>75</v>
      </c>
      <c r="P9" s="17">
        <f t="shared" si="2"/>
        <v>15</v>
      </c>
      <c r="Q9" s="17">
        <f t="shared" si="6"/>
        <v>91.923076923076934</v>
      </c>
    </row>
    <row r="10" spans="1:17" ht="42" x14ac:dyDescent="0.3">
      <c r="A10" s="13"/>
      <c r="B10">
        <v>7</v>
      </c>
      <c r="C10" s="14" t="s">
        <v>111</v>
      </c>
      <c r="D10" s="15" t="s">
        <v>133</v>
      </c>
      <c r="E10" s="16">
        <v>12</v>
      </c>
      <c r="F10" s="16">
        <v>12</v>
      </c>
      <c r="G10" s="17">
        <f t="shared" ref="G10:G23" si="7">E10/F10*100</f>
        <v>100</v>
      </c>
      <c r="H10" s="17">
        <f t="shared" ref="H10:H23" si="8">G10*0.4</f>
        <v>40</v>
      </c>
      <c r="I10" s="16">
        <v>12</v>
      </c>
      <c r="J10" s="16">
        <v>12</v>
      </c>
      <c r="K10" s="17">
        <f t="shared" ref="K10:K23" si="9">I10/J10*100</f>
        <v>100</v>
      </c>
      <c r="L10" s="17">
        <f t="shared" ref="L10:L23" si="10">K10*0.4</f>
        <v>40</v>
      </c>
      <c r="M10" s="16">
        <v>12</v>
      </c>
      <c r="N10" s="16">
        <v>12</v>
      </c>
      <c r="O10" s="17">
        <f t="shared" ref="O10:O23" si="11">M10/N10*100</f>
        <v>100</v>
      </c>
      <c r="P10" s="17">
        <f t="shared" ref="P10:P23" si="12">O10*0.2</f>
        <v>20</v>
      </c>
      <c r="Q10" s="17">
        <f t="shared" ref="Q10:Q23" si="13">H10+L10+P10</f>
        <v>100</v>
      </c>
    </row>
    <row r="11" spans="1:17" ht="42" x14ac:dyDescent="0.3">
      <c r="A11" s="13"/>
      <c r="B11">
        <v>8</v>
      </c>
      <c r="C11" s="14" t="s">
        <v>112</v>
      </c>
      <c r="D11" s="15" t="s">
        <v>134</v>
      </c>
      <c r="E11" s="16">
        <v>6</v>
      </c>
      <c r="F11" s="16">
        <v>7</v>
      </c>
      <c r="G11" s="17">
        <f t="shared" si="7"/>
        <v>85.714285714285708</v>
      </c>
      <c r="H11" s="17">
        <f t="shared" si="8"/>
        <v>34.285714285714285</v>
      </c>
      <c r="I11" s="16">
        <v>7</v>
      </c>
      <c r="J11" s="16">
        <v>7</v>
      </c>
      <c r="K11" s="17">
        <f t="shared" si="9"/>
        <v>100</v>
      </c>
      <c r="L11" s="17">
        <f t="shared" si="10"/>
        <v>40</v>
      </c>
      <c r="M11" s="16">
        <v>1</v>
      </c>
      <c r="N11" s="16">
        <v>1</v>
      </c>
      <c r="O11" s="17">
        <f t="shared" si="11"/>
        <v>100</v>
      </c>
      <c r="P11" s="17">
        <f t="shared" si="12"/>
        <v>20</v>
      </c>
      <c r="Q11" s="17">
        <f t="shared" si="13"/>
        <v>94.285714285714278</v>
      </c>
    </row>
    <row r="12" spans="1:17" ht="42" x14ac:dyDescent="0.3">
      <c r="A12" s="13"/>
      <c r="B12">
        <v>9</v>
      </c>
      <c r="C12" s="14" t="s">
        <v>113</v>
      </c>
      <c r="D12" s="15" t="s">
        <v>135</v>
      </c>
      <c r="E12" s="16">
        <v>20</v>
      </c>
      <c r="F12" s="16">
        <v>20</v>
      </c>
      <c r="G12" s="17">
        <f t="shared" si="7"/>
        <v>100</v>
      </c>
      <c r="H12" s="17">
        <f t="shared" si="8"/>
        <v>40</v>
      </c>
      <c r="I12" s="16">
        <v>20</v>
      </c>
      <c r="J12" s="16">
        <v>20</v>
      </c>
      <c r="K12" s="17">
        <f t="shared" si="9"/>
        <v>100</v>
      </c>
      <c r="L12" s="17">
        <f t="shared" si="10"/>
        <v>40</v>
      </c>
      <c r="M12" s="16">
        <v>19</v>
      </c>
      <c r="N12" s="16">
        <v>20</v>
      </c>
      <c r="O12" s="17">
        <f t="shared" si="11"/>
        <v>95</v>
      </c>
      <c r="P12" s="17">
        <f t="shared" si="12"/>
        <v>19</v>
      </c>
      <c r="Q12" s="17">
        <f t="shared" si="13"/>
        <v>99</v>
      </c>
    </row>
    <row r="13" spans="1:17" ht="42" x14ac:dyDescent="0.3">
      <c r="A13" s="13"/>
      <c r="B13">
        <v>10</v>
      </c>
      <c r="C13" s="14" t="s">
        <v>114</v>
      </c>
      <c r="D13" s="15" t="s">
        <v>136</v>
      </c>
      <c r="E13" s="16">
        <v>14</v>
      </c>
      <c r="F13" s="16">
        <v>14</v>
      </c>
      <c r="G13" s="17">
        <f t="shared" si="7"/>
        <v>100</v>
      </c>
      <c r="H13" s="17">
        <f t="shared" si="8"/>
        <v>40</v>
      </c>
      <c r="I13" s="16">
        <v>14</v>
      </c>
      <c r="J13" s="16">
        <v>14</v>
      </c>
      <c r="K13" s="17">
        <f t="shared" si="9"/>
        <v>100</v>
      </c>
      <c r="L13" s="17">
        <f t="shared" si="10"/>
        <v>40</v>
      </c>
      <c r="M13" s="16">
        <v>14</v>
      </c>
      <c r="N13" s="16">
        <v>14</v>
      </c>
      <c r="O13" s="17">
        <f t="shared" si="11"/>
        <v>100</v>
      </c>
      <c r="P13" s="17">
        <f t="shared" si="12"/>
        <v>20</v>
      </c>
      <c r="Q13" s="17">
        <f t="shared" si="13"/>
        <v>100</v>
      </c>
    </row>
    <row r="14" spans="1:17" ht="42" x14ac:dyDescent="0.3">
      <c r="A14" s="13"/>
      <c r="B14">
        <v>11</v>
      </c>
      <c r="C14" s="14" t="s">
        <v>115</v>
      </c>
      <c r="D14" s="15" t="s">
        <v>137</v>
      </c>
      <c r="E14" s="16">
        <v>7</v>
      </c>
      <c r="F14" s="16">
        <v>7</v>
      </c>
      <c r="G14" s="17">
        <f t="shared" si="7"/>
        <v>100</v>
      </c>
      <c r="H14" s="17">
        <f t="shared" si="8"/>
        <v>40</v>
      </c>
      <c r="I14" s="16">
        <v>7</v>
      </c>
      <c r="J14" s="16">
        <v>7</v>
      </c>
      <c r="K14" s="17">
        <f t="shared" si="9"/>
        <v>100</v>
      </c>
      <c r="L14" s="17">
        <f t="shared" si="10"/>
        <v>40</v>
      </c>
      <c r="M14" s="16">
        <v>7</v>
      </c>
      <c r="N14" s="16">
        <v>7</v>
      </c>
      <c r="O14" s="17">
        <f t="shared" si="11"/>
        <v>100</v>
      </c>
      <c r="P14" s="17">
        <f t="shared" si="12"/>
        <v>20</v>
      </c>
      <c r="Q14" s="17">
        <f t="shared" si="13"/>
        <v>100</v>
      </c>
    </row>
    <row r="15" spans="1:17" ht="42" x14ac:dyDescent="0.3">
      <c r="A15" s="13"/>
      <c r="B15">
        <v>12</v>
      </c>
      <c r="C15" s="14" t="s">
        <v>116</v>
      </c>
      <c r="D15" s="15" t="s">
        <v>138</v>
      </c>
      <c r="E15" s="16">
        <v>13</v>
      </c>
      <c r="F15" s="16">
        <v>13</v>
      </c>
      <c r="G15" s="17">
        <f t="shared" si="7"/>
        <v>100</v>
      </c>
      <c r="H15" s="17">
        <f t="shared" si="8"/>
        <v>40</v>
      </c>
      <c r="I15" s="16">
        <v>13</v>
      </c>
      <c r="J15" s="16">
        <v>13</v>
      </c>
      <c r="K15" s="17">
        <f t="shared" si="9"/>
        <v>100</v>
      </c>
      <c r="L15" s="17">
        <f t="shared" si="10"/>
        <v>40</v>
      </c>
      <c r="M15" s="16">
        <v>13</v>
      </c>
      <c r="N15" s="16">
        <v>13</v>
      </c>
      <c r="O15" s="17">
        <f t="shared" si="11"/>
        <v>100</v>
      </c>
      <c r="P15" s="17">
        <f t="shared" si="12"/>
        <v>20</v>
      </c>
      <c r="Q15" s="17">
        <f t="shared" si="13"/>
        <v>100</v>
      </c>
    </row>
    <row r="16" spans="1:17" ht="42" x14ac:dyDescent="0.3">
      <c r="A16" s="13"/>
      <c r="B16">
        <v>13</v>
      </c>
      <c r="C16" s="14" t="s">
        <v>117</v>
      </c>
      <c r="D16" s="15" t="s">
        <v>139</v>
      </c>
      <c r="E16" s="16">
        <v>9</v>
      </c>
      <c r="F16" s="16">
        <v>9</v>
      </c>
      <c r="G16" s="17">
        <f t="shared" si="7"/>
        <v>100</v>
      </c>
      <c r="H16" s="17">
        <f t="shared" si="8"/>
        <v>40</v>
      </c>
      <c r="I16" s="16">
        <v>9</v>
      </c>
      <c r="J16" s="16">
        <v>9</v>
      </c>
      <c r="K16" s="17">
        <f t="shared" si="9"/>
        <v>100</v>
      </c>
      <c r="L16" s="17">
        <f t="shared" si="10"/>
        <v>40</v>
      </c>
      <c r="M16" s="16">
        <v>9</v>
      </c>
      <c r="N16" s="16">
        <v>9</v>
      </c>
      <c r="O16" s="17">
        <f t="shared" si="11"/>
        <v>100</v>
      </c>
      <c r="P16" s="17">
        <f t="shared" si="12"/>
        <v>20</v>
      </c>
      <c r="Q16" s="17">
        <f t="shared" si="13"/>
        <v>100</v>
      </c>
    </row>
    <row r="17" spans="1:17" ht="42" x14ac:dyDescent="0.3">
      <c r="A17" s="13"/>
      <c r="B17">
        <v>14</v>
      </c>
      <c r="C17" s="14" t="s">
        <v>118</v>
      </c>
      <c r="D17" s="15" t="s">
        <v>140</v>
      </c>
      <c r="E17" s="16">
        <v>8</v>
      </c>
      <c r="F17" s="16">
        <v>8</v>
      </c>
      <c r="G17" s="17">
        <f t="shared" si="7"/>
        <v>100</v>
      </c>
      <c r="H17" s="17">
        <f t="shared" si="8"/>
        <v>40</v>
      </c>
      <c r="I17" s="16">
        <v>8</v>
      </c>
      <c r="J17" s="16">
        <v>8</v>
      </c>
      <c r="K17" s="17">
        <f t="shared" si="9"/>
        <v>100</v>
      </c>
      <c r="L17" s="17">
        <f t="shared" si="10"/>
        <v>40</v>
      </c>
      <c r="M17" s="16">
        <v>7</v>
      </c>
      <c r="N17" s="16">
        <v>8</v>
      </c>
      <c r="O17" s="17">
        <f t="shared" si="11"/>
        <v>87.5</v>
      </c>
      <c r="P17" s="17">
        <f t="shared" si="12"/>
        <v>17.5</v>
      </c>
      <c r="Q17" s="17">
        <f t="shared" si="13"/>
        <v>97.5</v>
      </c>
    </row>
    <row r="18" spans="1:17" ht="42" x14ac:dyDescent="0.3">
      <c r="A18" s="13"/>
      <c r="B18">
        <v>15</v>
      </c>
      <c r="C18" s="14" t="s">
        <v>119</v>
      </c>
      <c r="D18" s="15" t="s">
        <v>141</v>
      </c>
      <c r="E18" s="16">
        <v>7</v>
      </c>
      <c r="F18" s="16">
        <v>8</v>
      </c>
      <c r="G18" s="17">
        <f t="shared" si="7"/>
        <v>87.5</v>
      </c>
      <c r="H18" s="17">
        <f t="shared" si="8"/>
        <v>35</v>
      </c>
      <c r="I18" s="16">
        <v>8</v>
      </c>
      <c r="J18" s="16">
        <v>8</v>
      </c>
      <c r="K18" s="17">
        <f t="shared" si="9"/>
        <v>100</v>
      </c>
      <c r="L18" s="17">
        <f t="shared" si="10"/>
        <v>40</v>
      </c>
      <c r="M18" s="16">
        <v>8</v>
      </c>
      <c r="N18" s="16">
        <v>8</v>
      </c>
      <c r="O18" s="17">
        <f t="shared" si="11"/>
        <v>100</v>
      </c>
      <c r="P18" s="17">
        <f t="shared" si="12"/>
        <v>20</v>
      </c>
      <c r="Q18" s="17">
        <f t="shared" si="13"/>
        <v>95</v>
      </c>
    </row>
    <row r="19" spans="1:17" ht="42" x14ac:dyDescent="0.3">
      <c r="A19" s="13"/>
      <c r="B19">
        <v>16</v>
      </c>
      <c r="C19" s="14" t="s">
        <v>120</v>
      </c>
      <c r="D19" s="15" t="s">
        <v>142</v>
      </c>
      <c r="E19" s="16">
        <v>9</v>
      </c>
      <c r="F19" s="16">
        <v>9</v>
      </c>
      <c r="G19" s="17">
        <f t="shared" si="7"/>
        <v>100</v>
      </c>
      <c r="H19" s="17">
        <f t="shared" si="8"/>
        <v>40</v>
      </c>
      <c r="I19" s="16">
        <v>9</v>
      </c>
      <c r="J19" s="16">
        <v>9</v>
      </c>
      <c r="K19" s="17">
        <f t="shared" si="9"/>
        <v>100</v>
      </c>
      <c r="L19" s="17">
        <f t="shared" si="10"/>
        <v>40</v>
      </c>
      <c r="M19" s="16">
        <v>8</v>
      </c>
      <c r="N19" s="16">
        <v>9</v>
      </c>
      <c r="O19" s="17">
        <f t="shared" si="11"/>
        <v>88.888888888888886</v>
      </c>
      <c r="P19" s="17">
        <f t="shared" si="12"/>
        <v>17.777777777777779</v>
      </c>
      <c r="Q19" s="17">
        <f t="shared" si="13"/>
        <v>97.777777777777771</v>
      </c>
    </row>
    <row r="20" spans="1:17" ht="42" x14ac:dyDescent="0.3">
      <c r="A20" s="13"/>
      <c r="B20">
        <v>17</v>
      </c>
      <c r="C20" s="14" t="s">
        <v>121</v>
      </c>
      <c r="D20" s="15" t="s">
        <v>143</v>
      </c>
      <c r="E20" s="16">
        <v>6</v>
      </c>
      <c r="F20" s="16">
        <v>6</v>
      </c>
      <c r="G20" s="17">
        <f t="shared" si="7"/>
        <v>100</v>
      </c>
      <c r="H20" s="17">
        <f t="shared" si="8"/>
        <v>40</v>
      </c>
      <c r="I20" s="16">
        <v>6</v>
      </c>
      <c r="J20" s="16">
        <v>6</v>
      </c>
      <c r="K20" s="17">
        <f t="shared" si="9"/>
        <v>100</v>
      </c>
      <c r="L20" s="17">
        <f t="shared" si="10"/>
        <v>40</v>
      </c>
      <c r="M20" s="16">
        <v>6</v>
      </c>
      <c r="N20" s="16">
        <v>6</v>
      </c>
      <c r="O20" s="17">
        <f t="shared" si="11"/>
        <v>100</v>
      </c>
      <c r="P20" s="17">
        <f t="shared" si="12"/>
        <v>20</v>
      </c>
      <c r="Q20" s="17">
        <f t="shared" si="13"/>
        <v>100</v>
      </c>
    </row>
    <row r="21" spans="1:17" ht="42" x14ac:dyDescent="0.3">
      <c r="A21" s="13"/>
      <c r="B21">
        <v>18</v>
      </c>
      <c r="C21" s="14" t="s">
        <v>122</v>
      </c>
      <c r="D21" s="15" t="s">
        <v>144</v>
      </c>
      <c r="E21" s="16">
        <v>6</v>
      </c>
      <c r="F21" s="16">
        <v>6</v>
      </c>
      <c r="G21" s="17">
        <f t="shared" si="7"/>
        <v>100</v>
      </c>
      <c r="H21" s="17">
        <f t="shared" si="8"/>
        <v>40</v>
      </c>
      <c r="I21" s="16">
        <v>6</v>
      </c>
      <c r="J21" s="16">
        <v>6</v>
      </c>
      <c r="K21" s="17">
        <f t="shared" si="9"/>
        <v>100</v>
      </c>
      <c r="L21" s="17">
        <f t="shared" si="10"/>
        <v>40</v>
      </c>
      <c r="M21" s="16">
        <v>6</v>
      </c>
      <c r="N21" s="16">
        <v>6</v>
      </c>
      <c r="O21" s="17">
        <f t="shared" si="11"/>
        <v>100</v>
      </c>
      <c r="P21" s="17">
        <f t="shared" si="12"/>
        <v>20</v>
      </c>
      <c r="Q21" s="17">
        <f t="shared" si="13"/>
        <v>100</v>
      </c>
    </row>
    <row r="22" spans="1:17" ht="42" x14ac:dyDescent="0.3">
      <c r="A22" s="13"/>
      <c r="B22">
        <v>19</v>
      </c>
      <c r="C22" s="14" t="s">
        <v>123</v>
      </c>
      <c r="D22" s="15" t="s">
        <v>145</v>
      </c>
      <c r="E22" s="16">
        <v>7</v>
      </c>
      <c r="F22" s="16">
        <v>7</v>
      </c>
      <c r="G22" s="17">
        <f t="shared" si="7"/>
        <v>100</v>
      </c>
      <c r="H22" s="17">
        <f t="shared" si="8"/>
        <v>40</v>
      </c>
      <c r="I22" s="16">
        <v>7</v>
      </c>
      <c r="J22" s="16">
        <v>7</v>
      </c>
      <c r="K22" s="17">
        <f t="shared" si="9"/>
        <v>100</v>
      </c>
      <c r="L22" s="17">
        <f t="shared" si="10"/>
        <v>40</v>
      </c>
      <c r="M22" s="16">
        <v>7</v>
      </c>
      <c r="N22" s="16">
        <v>7</v>
      </c>
      <c r="O22" s="17">
        <f t="shared" si="11"/>
        <v>100</v>
      </c>
      <c r="P22" s="17">
        <f t="shared" si="12"/>
        <v>20</v>
      </c>
      <c r="Q22" s="17">
        <f t="shared" si="13"/>
        <v>100</v>
      </c>
    </row>
    <row r="23" spans="1:17" ht="42" x14ac:dyDescent="0.3">
      <c r="A23" s="13"/>
      <c r="B23">
        <v>22</v>
      </c>
      <c r="C23" s="14" t="s">
        <v>126</v>
      </c>
      <c r="D23" s="15" t="s">
        <v>146</v>
      </c>
      <c r="E23" s="16">
        <v>9</v>
      </c>
      <c r="F23" s="16">
        <v>9</v>
      </c>
      <c r="G23" s="17">
        <f t="shared" si="7"/>
        <v>100</v>
      </c>
      <c r="H23" s="17">
        <f t="shared" si="8"/>
        <v>40</v>
      </c>
      <c r="I23" s="16">
        <v>8</v>
      </c>
      <c r="J23" s="16">
        <v>9</v>
      </c>
      <c r="K23" s="17">
        <f t="shared" si="9"/>
        <v>88.888888888888886</v>
      </c>
      <c r="L23" s="17">
        <f t="shared" si="10"/>
        <v>35.555555555555557</v>
      </c>
      <c r="M23" s="16">
        <v>9</v>
      </c>
      <c r="N23" s="16">
        <v>9</v>
      </c>
      <c r="O23" s="17">
        <f t="shared" si="11"/>
        <v>100</v>
      </c>
      <c r="P23" s="17">
        <f t="shared" si="12"/>
        <v>20</v>
      </c>
      <c r="Q23" s="17">
        <f t="shared" si="13"/>
        <v>95.555555555555557</v>
      </c>
    </row>
  </sheetData>
  <mergeCells count="8">
    <mergeCell ref="I1:L1"/>
    <mergeCell ref="M1:P1"/>
    <mergeCell ref="Q1:Q2"/>
    <mergeCell ref="D1:D3"/>
    <mergeCell ref="A1:A3"/>
    <mergeCell ref="B1:B3"/>
    <mergeCell ref="C1:C3"/>
    <mergeCell ref="E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V23"/>
  <sheetViews>
    <sheetView zoomScale="75" zoomScaleNormal="75" workbookViewId="0">
      <pane xSplit="3" ySplit="3" topLeftCell="I23" activePane="bottomRight" state="frozen"/>
      <selection pane="topRight" activeCell="D1" sqref="D1"/>
      <selection pane="bottomLeft" activeCell="A4" sqref="A4"/>
      <selection pane="bottomRight" activeCell="C25" sqref="C25"/>
    </sheetView>
  </sheetViews>
  <sheetFormatPr defaultColWidth="23" defaultRowHeight="33" customHeight="1" x14ac:dyDescent="0.3"/>
  <cols>
    <col min="1" max="1" width="3.44140625" bestFit="1" customWidth="1"/>
    <col min="2" max="2" width="15" customWidth="1"/>
    <col min="3" max="3" width="46.5546875" customWidth="1"/>
    <col min="4" max="5" width="8.5546875" bestFit="1" customWidth="1"/>
    <col min="6" max="6" width="8.33203125" bestFit="1" customWidth="1"/>
    <col min="7" max="7" width="5" bestFit="1" customWidth="1"/>
    <col min="8" max="9" width="8.5546875" bestFit="1" customWidth="1"/>
    <col min="10" max="10" width="6" bestFit="1" customWidth="1"/>
    <col min="11" max="11" width="5" bestFit="1" customWidth="1"/>
    <col min="12" max="12" width="13.44140625" bestFit="1" customWidth="1"/>
    <col min="13" max="13" width="8.5546875" bestFit="1" customWidth="1"/>
    <col min="14" max="14" width="6" bestFit="1" customWidth="1"/>
    <col min="15" max="15" width="5.6640625" bestFit="1" customWidth="1"/>
    <col min="16" max="16" width="6" bestFit="1" customWidth="1"/>
  </cols>
  <sheetData>
    <row r="1" spans="1:22" ht="76.2" customHeight="1" x14ac:dyDescent="0.3">
      <c r="A1" s="30" t="s">
        <v>1</v>
      </c>
      <c r="B1" s="31" t="s">
        <v>70</v>
      </c>
      <c r="C1" s="28" t="s">
        <v>71</v>
      </c>
      <c r="D1" s="28" t="s">
        <v>72</v>
      </c>
      <c r="E1" s="28"/>
      <c r="F1" s="28"/>
      <c r="G1" s="28"/>
      <c r="H1" s="28" t="s">
        <v>74</v>
      </c>
      <c r="I1" s="28"/>
      <c r="J1" s="28"/>
      <c r="K1" s="28"/>
      <c r="L1" s="28" t="s">
        <v>76</v>
      </c>
      <c r="M1" s="28"/>
      <c r="N1" s="28"/>
      <c r="O1" s="28"/>
      <c r="P1" s="29" t="s">
        <v>22</v>
      </c>
    </row>
    <row r="2" spans="1:22" ht="204.75" customHeight="1" x14ac:dyDescent="0.3">
      <c r="A2" s="30"/>
      <c r="B2" s="31"/>
      <c r="C2" s="28"/>
      <c r="D2" s="11" t="s">
        <v>78</v>
      </c>
      <c r="E2" s="11" t="s">
        <v>11</v>
      </c>
      <c r="F2" s="12" t="s">
        <v>73</v>
      </c>
      <c r="G2" s="12" t="s">
        <v>184</v>
      </c>
      <c r="H2" s="11" t="s">
        <v>75</v>
      </c>
      <c r="I2" s="11" t="s">
        <v>11</v>
      </c>
      <c r="J2" s="12" t="s">
        <v>185</v>
      </c>
      <c r="K2" s="12" t="s">
        <v>186</v>
      </c>
      <c r="L2" s="11" t="s">
        <v>77</v>
      </c>
      <c r="M2" s="11" t="s">
        <v>11</v>
      </c>
      <c r="N2" s="11" t="s">
        <v>187</v>
      </c>
      <c r="O2" s="11" t="s">
        <v>188</v>
      </c>
      <c r="P2" s="29"/>
    </row>
    <row r="3" spans="1:22" ht="33" customHeight="1" x14ac:dyDescent="0.3">
      <c r="A3" s="30"/>
      <c r="B3" s="31"/>
      <c r="C3" s="28"/>
      <c r="D3" s="16"/>
      <c r="E3" s="16"/>
      <c r="F3" s="16">
        <v>100</v>
      </c>
      <c r="G3" s="16">
        <f>F3*0.3</f>
        <v>30</v>
      </c>
      <c r="H3" s="16"/>
      <c r="I3" s="16"/>
      <c r="J3" s="16">
        <v>100</v>
      </c>
      <c r="K3" s="16">
        <f>J3*0.2</f>
        <v>20</v>
      </c>
      <c r="L3" s="16"/>
      <c r="M3" s="16"/>
      <c r="N3" s="16">
        <v>100</v>
      </c>
      <c r="O3" s="16">
        <f>N3*0.5</f>
        <v>50</v>
      </c>
      <c r="P3" s="16">
        <f>G3+K3+O3</f>
        <v>100</v>
      </c>
    </row>
    <row r="4" spans="1:22" ht="49.5" customHeight="1" x14ac:dyDescent="0.3">
      <c r="A4">
        <v>1</v>
      </c>
      <c r="B4" s="14" t="s">
        <v>108</v>
      </c>
      <c r="C4" s="1" t="s">
        <v>129</v>
      </c>
      <c r="D4" s="16">
        <v>15</v>
      </c>
      <c r="E4" s="16">
        <v>15</v>
      </c>
      <c r="F4" s="17">
        <f>D4/E4*100</f>
        <v>100</v>
      </c>
      <c r="G4" s="17">
        <f>F4*0.3</f>
        <v>30</v>
      </c>
      <c r="H4" s="16">
        <v>14</v>
      </c>
      <c r="I4" s="16">
        <v>15</v>
      </c>
      <c r="J4" s="17">
        <f>H4/I4*100</f>
        <v>93.333333333333329</v>
      </c>
      <c r="K4" s="17">
        <f>J4*0.2</f>
        <v>18.666666666666668</v>
      </c>
      <c r="L4" s="18">
        <v>15</v>
      </c>
      <c r="M4" s="18">
        <v>15</v>
      </c>
      <c r="N4" s="17">
        <f>L4/M4*100</f>
        <v>100</v>
      </c>
      <c r="O4" s="17">
        <f>N4*0.5</f>
        <v>50</v>
      </c>
      <c r="P4" s="17">
        <f>G4+K4+O4</f>
        <v>98.666666666666671</v>
      </c>
    </row>
    <row r="5" spans="1:22" ht="33" customHeight="1" x14ac:dyDescent="0.3">
      <c r="A5">
        <v>2</v>
      </c>
      <c r="B5" s="14" t="s">
        <v>109</v>
      </c>
      <c r="C5" s="1" t="s">
        <v>130</v>
      </c>
      <c r="D5" s="16">
        <v>10</v>
      </c>
      <c r="E5" s="16">
        <v>10</v>
      </c>
      <c r="F5" s="17">
        <f t="shared" ref="F5:F9" si="0">D5/E5*100</f>
        <v>100</v>
      </c>
      <c r="G5" s="17">
        <f t="shared" ref="G5:G23" si="1">F5*0.3</f>
        <v>30</v>
      </c>
      <c r="H5" s="16">
        <v>10</v>
      </c>
      <c r="I5" s="16">
        <v>10</v>
      </c>
      <c r="J5" s="17">
        <f t="shared" ref="J5:J9" si="2">H5/I5*100</f>
        <v>100</v>
      </c>
      <c r="K5" s="17">
        <f t="shared" ref="K5:K23" si="3">J5*0.2</f>
        <v>20</v>
      </c>
      <c r="L5" s="18">
        <v>10</v>
      </c>
      <c r="M5" s="18">
        <v>10</v>
      </c>
      <c r="N5" s="17">
        <f t="shared" ref="N5:N9" si="4">L5/M5*100</f>
        <v>100</v>
      </c>
      <c r="O5" s="17">
        <f t="shared" ref="O5:O23" si="5">N5*0.5</f>
        <v>50</v>
      </c>
      <c r="P5" s="17">
        <f t="shared" ref="P5:P9" si="6">G5+K5+O5</f>
        <v>100</v>
      </c>
    </row>
    <row r="6" spans="1:22" ht="33" customHeight="1" x14ac:dyDescent="0.3">
      <c r="A6">
        <v>3</v>
      </c>
      <c r="B6" s="14" t="s">
        <v>110</v>
      </c>
      <c r="C6" s="1" t="s">
        <v>127</v>
      </c>
      <c r="D6" s="16">
        <v>10</v>
      </c>
      <c r="E6" s="16">
        <v>10</v>
      </c>
      <c r="F6" s="17">
        <f t="shared" si="0"/>
        <v>100</v>
      </c>
      <c r="G6" s="17">
        <f t="shared" si="1"/>
        <v>30</v>
      </c>
      <c r="H6" s="16">
        <v>10</v>
      </c>
      <c r="I6" s="16">
        <v>10</v>
      </c>
      <c r="J6" s="17">
        <f t="shared" si="2"/>
        <v>100</v>
      </c>
      <c r="K6" s="17">
        <f t="shared" si="3"/>
        <v>20</v>
      </c>
      <c r="L6" s="18">
        <v>10</v>
      </c>
      <c r="M6" s="18">
        <v>10</v>
      </c>
      <c r="N6" s="17">
        <f t="shared" si="4"/>
        <v>100</v>
      </c>
      <c r="O6" s="17">
        <f t="shared" si="5"/>
        <v>50</v>
      </c>
      <c r="P6" s="17">
        <f t="shared" si="6"/>
        <v>100</v>
      </c>
    </row>
    <row r="7" spans="1:22" ht="33" customHeight="1" x14ac:dyDescent="0.3">
      <c r="A7">
        <v>4</v>
      </c>
      <c r="B7" s="14" t="s">
        <v>110</v>
      </c>
      <c r="C7" s="1" t="s">
        <v>128</v>
      </c>
      <c r="D7" s="16">
        <v>15</v>
      </c>
      <c r="E7" s="16">
        <v>15</v>
      </c>
      <c r="F7" s="17">
        <f t="shared" si="0"/>
        <v>100</v>
      </c>
      <c r="G7" s="17">
        <f t="shared" si="1"/>
        <v>30</v>
      </c>
      <c r="H7" s="16">
        <v>15</v>
      </c>
      <c r="I7" s="16">
        <v>15</v>
      </c>
      <c r="J7" s="17">
        <f t="shared" si="2"/>
        <v>100</v>
      </c>
      <c r="K7" s="17">
        <f t="shared" si="3"/>
        <v>20</v>
      </c>
      <c r="L7" s="18">
        <v>15</v>
      </c>
      <c r="M7" s="18">
        <v>15</v>
      </c>
      <c r="N7" s="17">
        <f t="shared" si="4"/>
        <v>100</v>
      </c>
      <c r="O7" s="17">
        <f t="shared" si="5"/>
        <v>50</v>
      </c>
      <c r="P7" s="17">
        <f t="shared" si="6"/>
        <v>100</v>
      </c>
    </row>
    <row r="8" spans="1:22" ht="33" customHeight="1" x14ac:dyDescent="0.3">
      <c r="A8">
        <v>5</v>
      </c>
      <c r="B8" s="14" t="s">
        <v>110</v>
      </c>
      <c r="C8" s="1" t="s">
        <v>131</v>
      </c>
      <c r="D8" s="16">
        <v>10</v>
      </c>
      <c r="E8" s="16">
        <v>11</v>
      </c>
      <c r="F8" s="17">
        <f t="shared" si="0"/>
        <v>90.909090909090907</v>
      </c>
      <c r="G8" s="17">
        <f t="shared" si="1"/>
        <v>27.27272727272727</v>
      </c>
      <c r="H8" s="16">
        <v>11</v>
      </c>
      <c r="I8" s="16">
        <v>11</v>
      </c>
      <c r="J8" s="17">
        <f t="shared" si="2"/>
        <v>100</v>
      </c>
      <c r="K8" s="17">
        <f t="shared" si="3"/>
        <v>20</v>
      </c>
      <c r="L8" s="18">
        <v>11</v>
      </c>
      <c r="M8" s="18">
        <v>11</v>
      </c>
      <c r="N8" s="17">
        <f t="shared" si="4"/>
        <v>100</v>
      </c>
      <c r="O8" s="17">
        <f t="shared" si="5"/>
        <v>50</v>
      </c>
      <c r="P8" s="17">
        <f t="shared" si="6"/>
        <v>97.272727272727266</v>
      </c>
    </row>
    <row r="9" spans="1:22" ht="33" customHeight="1" x14ac:dyDescent="0.3">
      <c r="A9">
        <v>6</v>
      </c>
      <c r="B9" s="14" t="s">
        <v>110</v>
      </c>
      <c r="C9" s="1" t="s">
        <v>132</v>
      </c>
      <c r="D9" s="16">
        <v>9</v>
      </c>
      <c r="E9" s="16">
        <v>12</v>
      </c>
      <c r="F9" s="17">
        <f t="shared" si="0"/>
        <v>75</v>
      </c>
      <c r="G9" s="17">
        <f t="shared" si="1"/>
        <v>22.5</v>
      </c>
      <c r="H9" s="16">
        <v>12</v>
      </c>
      <c r="I9" s="16">
        <v>12</v>
      </c>
      <c r="J9" s="17">
        <f t="shared" si="2"/>
        <v>100</v>
      </c>
      <c r="K9" s="17">
        <f t="shared" si="3"/>
        <v>20</v>
      </c>
      <c r="L9" s="18">
        <v>14</v>
      </c>
      <c r="M9" s="18">
        <v>14</v>
      </c>
      <c r="N9" s="17">
        <f t="shared" si="4"/>
        <v>100</v>
      </c>
      <c r="O9" s="17">
        <f t="shared" si="5"/>
        <v>50</v>
      </c>
      <c r="P9" s="17">
        <f t="shared" si="6"/>
        <v>92.5</v>
      </c>
    </row>
    <row r="10" spans="1:22" ht="33" customHeight="1" x14ac:dyDescent="0.3">
      <c r="A10">
        <v>7</v>
      </c>
      <c r="B10" s="14" t="s">
        <v>111</v>
      </c>
      <c r="C10" s="15" t="s">
        <v>133</v>
      </c>
      <c r="D10" s="16">
        <v>12</v>
      </c>
      <c r="E10" s="16">
        <v>12</v>
      </c>
      <c r="F10" s="17">
        <f t="shared" ref="F10:F23" si="7">D10/E10*100</f>
        <v>100</v>
      </c>
      <c r="G10" s="17">
        <f t="shared" si="1"/>
        <v>30</v>
      </c>
      <c r="H10" s="16">
        <v>12</v>
      </c>
      <c r="I10" s="16">
        <v>12</v>
      </c>
      <c r="J10" s="17">
        <f t="shared" ref="J10:J23" si="8">H10/I10*100</f>
        <v>100</v>
      </c>
      <c r="K10" s="17">
        <f t="shared" si="3"/>
        <v>20</v>
      </c>
      <c r="L10" s="16">
        <v>12</v>
      </c>
      <c r="M10" s="16">
        <v>12</v>
      </c>
      <c r="N10" s="17">
        <f t="shared" ref="N10:N23" si="9">L10/M10*100</f>
        <v>100</v>
      </c>
      <c r="O10" s="17">
        <f t="shared" si="5"/>
        <v>50</v>
      </c>
      <c r="P10" s="17">
        <f t="shared" ref="P10:P23" si="10">G10+K10+O10</f>
        <v>100</v>
      </c>
    </row>
    <row r="11" spans="1:22" ht="33" customHeight="1" x14ac:dyDescent="0.3">
      <c r="A11">
        <v>8</v>
      </c>
      <c r="B11" s="14" t="s">
        <v>112</v>
      </c>
      <c r="C11" s="15" t="s">
        <v>134</v>
      </c>
      <c r="D11" s="16">
        <v>7</v>
      </c>
      <c r="E11" s="16">
        <v>7</v>
      </c>
      <c r="F11" s="17">
        <f t="shared" si="7"/>
        <v>100</v>
      </c>
      <c r="G11" s="17">
        <f t="shared" si="1"/>
        <v>30</v>
      </c>
      <c r="H11" s="16">
        <v>7</v>
      </c>
      <c r="I11" s="16">
        <v>7</v>
      </c>
      <c r="J11" s="17">
        <f t="shared" si="8"/>
        <v>100</v>
      </c>
      <c r="K11" s="17">
        <f t="shared" si="3"/>
        <v>20</v>
      </c>
      <c r="L11" s="16">
        <v>7</v>
      </c>
      <c r="M11" s="16">
        <v>7</v>
      </c>
      <c r="N11" s="17">
        <f t="shared" si="9"/>
        <v>100</v>
      </c>
      <c r="O11" s="17">
        <f t="shared" si="5"/>
        <v>50</v>
      </c>
      <c r="P11" s="17">
        <f t="shared" si="10"/>
        <v>100</v>
      </c>
    </row>
    <row r="12" spans="1:22" ht="33" customHeight="1" x14ac:dyDescent="0.3">
      <c r="A12">
        <v>9</v>
      </c>
      <c r="B12" s="14" t="s">
        <v>113</v>
      </c>
      <c r="C12" s="15" t="s">
        <v>135</v>
      </c>
      <c r="D12" s="16">
        <v>20</v>
      </c>
      <c r="E12" s="16">
        <v>20</v>
      </c>
      <c r="F12" s="17">
        <f t="shared" si="7"/>
        <v>100</v>
      </c>
      <c r="G12" s="17">
        <f t="shared" si="1"/>
        <v>30</v>
      </c>
      <c r="H12" s="16">
        <v>20</v>
      </c>
      <c r="I12" s="16">
        <v>20</v>
      </c>
      <c r="J12" s="17">
        <f t="shared" si="8"/>
        <v>100</v>
      </c>
      <c r="K12" s="17">
        <f t="shared" si="3"/>
        <v>20</v>
      </c>
      <c r="L12" s="16">
        <v>20</v>
      </c>
      <c r="M12" s="16">
        <v>20</v>
      </c>
      <c r="N12" s="17">
        <f t="shared" si="9"/>
        <v>100</v>
      </c>
      <c r="O12" s="17">
        <f t="shared" si="5"/>
        <v>50</v>
      </c>
      <c r="P12" s="17">
        <f t="shared" si="10"/>
        <v>100</v>
      </c>
    </row>
    <row r="13" spans="1:22" ht="33" customHeight="1" x14ac:dyDescent="0.3">
      <c r="A13">
        <v>10</v>
      </c>
      <c r="B13" s="14" t="s">
        <v>114</v>
      </c>
      <c r="C13" s="15" t="s">
        <v>136</v>
      </c>
      <c r="D13" s="16">
        <v>14</v>
      </c>
      <c r="E13" s="16">
        <v>14</v>
      </c>
      <c r="F13" s="17">
        <f t="shared" si="7"/>
        <v>100</v>
      </c>
      <c r="G13" s="17">
        <f t="shared" si="1"/>
        <v>30</v>
      </c>
      <c r="H13" s="16">
        <v>14</v>
      </c>
      <c r="I13" s="16">
        <v>14</v>
      </c>
      <c r="J13" s="17">
        <f t="shared" si="8"/>
        <v>100</v>
      </c>
      <c r="K13" s="17">
        <f t="shared" si="3"/>
        <v>20</v>
      </c>
      <c r="L13" s="16">
        <v>14</v>
      </c>
      <c r="M13" s="16">
        <v>14</v>
      </c>
      <c r="N13" s="17">
        <f t="shared" si="9"/>
        <v>100</v>
      </c>
      <c r="O13" s="17">
        <f t="shared" si="5"/>
        <v>50</v>
      </c>
      <c r="P13" s="17">
        <f t="shared" si="10"/>
        <v>100</v>
      </c>
    </row>
    <row r="14" spans="1:22" ht="33" customHeight="1" x14ac:dyDescent="0.3">
      <c r="A14">
        <v>11</v>
      </c>
      <c r="B14" s="14" t="s">
        <v>115</v>
      </c>
      <c r="C14" s="15" t="s">
        <v>137</v>
      </c>
      <c r="D14" s="16">
        <v>7</v>
      </c>
      <c r="E14" s="16">
        <v>7</v>
      </c>
      <c r="F14" s="17">
        <f t="shared" si="7"/>
        <v>100</v>
      </c>
      <c r="G14" s="17">
        <f t="shared" si="1"/>
        <v>30</v>
      </c>
      <c r="H14" s="16">
        <v>7</v>
      </c>
      <c r="I14" s="16">
        <v>7</v>
      </c>
      <c r="J14" s="17">
        <f t="shared" si="8"/>
        <v>100</v>
      </c>
      <c r="K14" s="17">
        <f t="shared" si="3"/>
        <v>20</v>
      </c>
      <c r="L14" s="16">
        <v>7</v>
      </c>
      <c r="M14" s="16">
        <v>7</v>
      </c>
      <c r="N14" s="17">
        <f t="shared" si="9"/>
        <v>100</v>
      </c>
      <c r="O14" s="17">
        <f t="shared" si="5"/>
        <v>50</v>
      </c>
      <c r="P14" s="17">
        <f t="shared" si="10"/>
        <v>100</v>
      </c>
    </row>
    <row r="15" spans="1:22" ht="33" customHeight="1" x14ac:dyDescent="0.3">
      <c r="A15">
        <v>12</v>
      </c>
      <c r="B15" s="14" t="s">
        <v>116</v>
      </c>
      <c r="C15" s="15" t="s">
        <v>138</v>
      </c>
      <c r="D15" s="16">
        <v>13</v>
      </c>
      <c r="E15" s="16">
        <v>13</v>
      </c>
      <c r="F15" s="17">
        <f t="shared" si="7"/>
        <v>100</v>
      </c>
      <c r="G15" s="17">
        <f t="shared" si="1"/>
        <v>30</v>
      </c>
      <c r="H15" s="16">
        <v>13</v>
      </c>
      <c r="I15" s="16">
        <v>13</v>
      </c>
      <c r="J15" s="17">
        <f t="shared" si="8"/>
        <v>100</v>
      </c>
      <c r="K15" s="17">
        <f t="shared" si="3"/>
        <v>20</v>
      </c>
      <c r="L15" s="16">
        <v>13</v>
      </c>
      <c r="M15" s="16">
        <v>13</v>
      </c>
      <c r="N15" s="17">
        <f t="shared" si="9"/>
        <v>100</v>
      </c>
      <c r="O15" s="17">
        <f t="shared" si="5"/>
        <v>50</v>
      </c>
      <c r="P15" s="17">
        <f t="shared" si="10"/>
        <v>100</v>
      </c>
      <c r="T15">
        <v>16.2</v>
      </c>
      <c r="U15">
        <v>49.6</v>
      </c>
      <c r="V15">
        <v>95.4</v>
      </c>
    </row>
    <row r="16" spans="1:22" ht="33" customHeight="1" x14ac:dyDescent="0.3">
      <c r="A16">
        <v>13</v>
      </c>
      <c r="B16" s="14" t="s">
        <v>117</v>
      </c>
      <c r="C16" s="15" t="s">
        <v>139</v>
      </c>
      <c r="D16" s="16">
        <v>9</v>
      </c>
      <c r="E16" s="16">
        <v>9</v>
      </c>
      <c r="F16" s="17">
        <f t="shared" si="7"/>
        <v>100</v>
      </c>
      <c r="G16" s="17">
        <f t="shared" si="1"/>
        <v>30</v>
      </c>
      <c r="H16" s="16">
        <v>9</v>
      </c>
      <c r="I16" s="16">
        <v>9</v>
      </c>
      <c r="J16" s="17">
        <f t="shared" si="8"/>
        <v>100</v>
      </c>
      <c r="K16" s="17">
        <f t="shared" si="3"/>
        <v>20</v>
      </c>
      <c r="L16" s="16">
        <v>9</v>
      </c>
      <c r="M16" s="16">
        <v>9</v>
      </c>
      <c r="N16" s="17">
        <f t="shared" si="9"/>
        <v>100</v>
      </c>
      <c r="O16" s="17">
        <f t="shared" si="5"/>
        <v>50</v>
      </c>
      <c r="P16" s="17">
        <f t="shared" si="10"/>
        <v>100</v>
      </c>
    </row>
    <row r="17" spans="1:16" ht="33" customHeight="1" x14ac:dyDescent="0.3">
      <c r="A17">
        <v>14</v>
      </c>
      <c r="B17" s="14" t="s">
        <v>118</v>
      </c>
      <c r="C17" s="15" t="s">
        <v>140</v>
      </c>
      <c r="D17" s="16">
        <v>7</v>
      </c>
      <c r="E17" s="16">
        <v>8</v>
      </c>
      <c r="F17" s="17">
        <f t="shared" si="7"/>
        <v>87.5</v>
      </c>
      <c r="G17" s="17">
        <f t="shared" si="1"/>
        <v>26.25</v>
      </c>
      <c r="H17" s="16">
        <v>8</v>
      </c>
      <c r="I17" s="16">
        <v>8</v>
      </c>
      <c r="J17" s="17">
        <f t="shared" si="8"/>
        <v>100</v>
      </c>
      <c r="K17" s="17">
        <f t="shared" si="3"/>
        <v>20</v>
      </c>
      <c r="L17" s="16">
        <v>8</v>
      </c>
      <c r="M17" s="16">
        <v>8</v>
      </c>
      <c r="N17" s="17">
        <f t="shared" si="9"/>
        <v>100</v>
      </c>
      <c r="O17" s="17">
        <f t="shared" si="5"/>
        <v>50</v>
      </c>
      <c r="P17" s="17">
        <f t="shared" si="10"/>
        <v>96.25</v>
      </c>
    </row>
    <row r="18" spans="1:16" ht="33" customHeight="1" x14ac:dyDescent="0.3">
      <c r="A18">
        <v>15</v>
      </c>
      <c r="B18" s="14" t="s">
        <v>119</v>
      </c>
      <c r="C18" s="15" t="s">
        <v>141</v>
      </c>
      <c r="D18" s="16">
        <v>7</v>
      </c>
      <c r="E18" s="16">
        <v>8</v>
      </c>
      <c r="F18" s="17">
        <f t="shared" si="7"/>
        <v>87.5</v>
      </c>
      <c r="G18" s="17">
        <f t="shared" si="1"/>
        <v>26.25</v>
      </c>
      <c r="H18" s="16">
        <v>8</v>
      </c>
      <c r="I18" s="16">
        <v>8</v>
      </c>
      <c r="J18" s="17">
        <f t="shared" si="8"/>
        <v>100</v>
      </c>
      <c r="K18" s="17">
        <f t="shared" si="3"/>
        <v>20</v>
      </c>
      <c r="L18" s="16">
        <v>8</v>
      </c>
      <c r="M18" s="16">
        <v>8</v>
      </c>
      <c r="N18" s="17">
        <f t="shared" si="9"/>
        <v>100</v>
      </c>
      <c r="O18" s="17">
        <f t="shared" si="5"/>
        <v>50</v>
      </c>
      <c r="P18" s="17">
        <f t="shared" si="10"/>
        <v>96.25</v>
      </c>
    </row>
    <row r="19" spans="1:16" ht="33" customHeight="1" x14ac:dyDescent="0.3">
      <c r="A19">
        <v>16</v>
      </c>
      <c r="B19" s="14" t="s">
        <v>120</v>
      </c>
      <c r="C19" s="15" t="s">
        <v>142</v>
      </c>
      <c r="D19" s="16">
        <v>8</v>
      </c>
      <c r="E19" s="16">
        <v>9</v>
      </c>
      <c r="F19" s="17">
        <f t="shared" si="7"/>
        <v>88.888888888888886</v>
      </c>
      <c r="G19" s="17">
        <f t="shared" si="1"/>
        <v>26.666666666666664</v>
      </c>
      <c r="H19" s="16">
        <v>9</v>
      </c>
      <c r="I19" s="16">
        <v>9</v>
      </c>
      <c r="J19" s="17">
        <f t="shared" si="8"/>
        <v>100</v>
      </c>
      <c r="K19" s="17">
        <f t="shared" si="3"/>
        <v>20</v>
      </c>
      <c r="L19" s="16">
        <v>9</v>
      </c>
      <c r="M19" s="16">
        <v>9</v>
      </c>
      <c r="N19" s="17">
        <f t="shared" si="9"/>
        <v>100</v>
      </c>
      <c r="O19" s="17">
        <f t="shared" si="5"/>
        <v>50</v>
      </c>
      <c r="P19" s="17">
        <f t="shared" si="10"/>
        <v>96.666666666666657</v>
      </c>
    </row>
    <row r="20" spans="1:16" ht="33" customHeight="1" x14ac:dyDescent="0.3">
      <c r="A20">
        <v>17</v>
      </c>
      <c r="B20" s="14" t="s">
        <v>121</v>
      </c>
      <c r="C20" s="15" t="s">
        <v>143</v>
      </c>
      <c r="D20" s="16">
        <v>6</v>
      </c>
      <c r="E20" s="16">
        <v>6</v>
      </c>
      <c r="F20" s="17">
        <f t="shared" si="7"/>
        <v>100</v>
      </c>
      <c r="G20" s="17">
        <f t="shared" si="1"/>
        <v>30</v>
      </c>
      <c r="H20" s="16">
        <v>6</v>
      </c>
      <c r="I20" s="16">
        <v>6</v>
      </c>
      <c r="J20" s="17">
        <f t="shared" si="8"/>
        <v>100</v>
      </c>
      <c r="K20" s="17">
        <f t="shared" si="3"/>
        <v>20</v>
      </c>
      <c r="L20" s="16">
        <v>6</v>
      </c>
      <c r="M20" s="16">
        <v>6</v>
      </c>
      <c r="N20" s="17">
        <f t="shared" si="9"/>
        <v>100</v>
      </c>
      <c r="O20" s="17">
        <f t="shared" si="5"/>
        <v>50</v>
      </c>
      <c r="P20" s="17">
        <f t="shared" si="10"/>
        <v>100</v>
      </c>
    </row>
    <row r="21" spans="1:16" ht="33" customHeight="1" x14ac:dyDescent="0.3">
      <c r="A21">
        <v>18</v>
      </c>
      <c r="B21" s="14" t="s">
        <v>122</v>
      </c>
      <c r="C21" s="15" t="s">
        <v>144</v>
      </c>
      <c r="D21" s="16">
        <v>6</v>
      </c>
      <c r="E21" s="16">
        <v>6</v>
      </c>
      <c r="F21" s="17">
        <f t="shared" si="7"/>
        <v>100</v>
      </c>
      <c r="G21" s="17">
        <f t="shared" si="1"/>
        <v>30</v>
      </c>
      <c r="H21" s="16">
        <v>6</v>
      </c>
      <c r="I21" s="16">
        <v>6</v>
      </c>
      <c r="J21" s="17">
        <f t="shared" si="8"/>
        <v>100</v>
      </c>
      <c r="K21" s="17">
        <f t="shared" si="3"/>
        <v>20</v>
      </c>
      <c r="L21" s="16">
        <v>6</v>
      </c>
      <c r="M21" s="16">
        <v>6</v>
      </c>
      <c r="N21" s="17">
        <f t="shared" si="9"/>
        <v>100</v>
      </c>
      <c r="O21" s="17">
        <f t="shared" si="5"/>
        <v>50</v>
      </c>
      <c r="P21" s="17">
        <f t="shared" si="10"/>
        <v>100</v>
      </c>
    </row>
    <row r="22" spans="1:16" ht="33" customHeight="1" x14ac:dyDescent="0.3">
      <c r="A22">
        <v>19</v>
      </c>
      <c r="B22" s="14" t="s">
        <v>123</v>
      </c>
      <c r="C22" s="15" t="s">
        <v>145</v>
      </c>
      <c r="D22" s="16">
        <v>7</v>
      </c>
      <c r="E22" s="16">
        <v>7</v>
      </c>
      <c r="F22" s="17">
        <f t="shared" si="7"/>
        <v>100</v>
      </c>
      <c r="G22" s="17">
        <f t="shared" si="1"/>
        <v>30</v>
      </c>
      <c r="H22" s="16">
        <v>7</v>
      </c>
      <c r="I22" s="16">
        <v>7</v>
      </c>
      <c r="J22" s="17">
        <f t="shared" si="8"/>
        <v>100</v>
      </c>
      <c r="K22" s="17">
        <f t="shared" si="3"/>
        <v>20</v>
      </c>
      <c r="L22" s="16">
        <v>7</v>
      </c>
      <c r="M22" s="16">
        <v>7</v>
      </c>
      <c r="N22" s="17">
        <f t="shared" si="9"/>
        <v>100</v>
      </c>
      <c r="O22" s="17">
        <f t="shared" si="5"/>
        <v>50</v>
      </c>
      <c r="P22" s="17">
        <f t="shared" si="10"/>
        <v>100</v>
      </c>
    </row>
    <row r="23" spans="1:16" ht="33" customHeight="1" x14ac:dyDescent="0.3">
      <c r="A23">
        <v>22</v>
      </c>
      <c r="B23" s="14" t="s">
        <v>126</v>
      </c>
      <c r="C23" s="15" t="s">
        <v>146</v>
      </c>
      <c r="D23" s="16">
        <v>8</v>
      </c>
      <c r="E23" s="16">
        <v>9</v>
      </c>
      <c r="F23" s="17">
        <f t="shared" si="7"/>
        <v>88.888888888888886</v>
      </c>
      <c r="G23" s="17">
        <f t="shared" si="1"/>
        <v>26.666666666666664</v>
      </c>
      <c r="H23" s="16">
        <v>7</v>
      </c>
      <c r="I23" s="16">
        <v>9</v>
      </c>
      <c r="J23" s="17">
        <f t="shared" si="8"/>
        <v>77.777777777777786</v>
      </c>
      <c r="K23" s="17">
        <f t="shared" si="3"/>
        <v>15.555555555555557</v>
      </c>
      <c r="L23" s="16">
        <v>8</v>
      </c>
      <c r="M23" s="16">
        <v>9</v>
      </c>
      <c r="N23" s="17">
        <f t="shared" si="9"/>
        <v>88.888888888888886</v>
      </c>
      <c r="O23" s="17">
        <f t="shared" si="5"/>
        <v>44.444444444444443</v>
      </c>
      <c r="P23" s="17">
        <f t="shared" si="10"/>
        <v>86.666666666666657</v>
      </c>
    </row>
  </sheetData>
  <mergeCells count="7">
    <mergeCell ref="L1:O1"/>
    <mergeCell ref="P1:P2"/>
    <mergeCell ref="A1:A3"/>
    <mergeCell ref="B1:B3"/>
    <mergeCell ref="C1:C3"/>
    <mergeCell ref="D1:G1"/>
    <mergeCell ref="H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W84"/>
  <sheetViews>
    <sheetView zoomScaleNormal="100" workbookViewId="0">
      <selection activeCell="B71" sqref="B71"/>
    </sheetView>
  </sheetViews>
  <sheetFormatPr defaultColWidth="9.109375" defaultRowHeight="14.4" x14ac:dyDescent="0.3"/>
  <cols>
    <col min="1" max="1" width="9.109375" style="19"/>
    <col min="2" max="2" width="24.109375" style="19" bestFit="1" customWidth="1"/>
    <col min="3" max="3" width="51.88671875" style="19" bestFit="1" customWidth="1"/>
    <col min="4" max="4" width="11.33203125" style="19" customWidth="1"/>
    <col min="5" max="5" width="11.33203125" style="23" customWidth="1"/>
    <col min="6" max="6" width="11.33203125" style="24" customWidth="1"/>
    <col min="7" max="9" width="9.109375" style="24"/>
    <col min="10" max="16384" width="9.109375" style="19"/>
  </cols>
  <sheetData>
    <row r="1" spans="1:23" ht="64.5" customHeight="1" x14ac:dyDescent="0.3">
      <c r="A1" s="33" t="s">
        <v>79</v>
      </c>
      <c r="B1" s="33" t="s">
        <v>80</v>
      </c>
      <c r="C1" s="33" t="s">
        <v>71</v>
      </c>
      <c r="D1" s="33" t="s">
        <v>81</v>
      </c>
      <c r="E1" s="32" t="s">
        <v>94</v>
      </c>
      <c r="F1" s="32"/>
      <c r="G1" s="32"/>
      <c r="H1" s="32"/>
      <c r="I1" s="32" t="s">
        <v>82</v>
      </c>
      <c r="J1" s="32"/>
      <c r="K1" s="32"/>
      <c r="L1" s="32" t="s">
        <v>83</v>
      </c>
      <c r="M1" s="32"/>
      <c r="N1" s="32"/>
      <c r="O1" s="32"/>
      <c r="P1" s="32" t="s">
        <v>84</v>
      </c>
      <c r="Q1" s="32"/>
      <c r="R1" s="32"/>
      <c r="S1" s="32"/>
      <c r="T1" s="32" t="s">
        <v>85</v>
      </c>
      <c r="U1" s="32"/>
      <c r="V1" s="32"/>
      <c r="W1" s="32"/>
    </row>
    <row r="2" spans="1:23" x14ac:dyDescent="0.3">
      <c r="A2" s="33"/>
      <c r="B2" s="33"/>
      <c r="C2" s="33"/>
      <c r="D2" s="33"/>
      <c r="E2" s="20" t="s">
        <v>91</v>
      </c>
      <c r="F2" s="20" t="s">
        <v>92</v>
      </c>
      <c r="G2" s="20" t="s">
        <v>93</v>
      </c>
      <c r="H2" s="20" t="s">
        <v>86</v>
      </c>
      <c r="I2" s="20" t="s">
        <v>95</v>
      </c>
      <c r="J2" s="20" t="s">
        <v>96</v>
      </c>
      <c r="K2" s="20" t="s">
        <v>87</v>
      </c>
      <c r="L2" s="20" t="s">
        <v>97</v>
      </c>
      <c r="M2" s="20" t="s">
        <v>98</v>
      </c>
      <c r="N2" s="20" t="s">
        <v>99</v>
      </c>
      <c r="O2" s="20" t="s">
        <v>88</v>
      </c>
      <c r="P2" s="20" t="s">
        <v>100</v>
      </c>
      <c r="Q2" s="20" t="s">
        <v>101</v>
      </c>
      <c r="R2" s="20" t="s">
        <v>102</v>
      </c>
      <c r="S2" s="20" t="s">
        <v>89</v>
      </c>
      <c r="T2" s="20" t="s">
        <v>103</v>
      </c>
      <c r="U2" s="20" t="s">
        <v>104</v>
      </c>
      <c r="V2" s="20" t="s">
        <v>105</v>
      </c>
      <c r="W2" s="20" t="s">
        <v>90</v>
      </c>
    </row>
    <row r="3" spans="1:23" x14ac:dyDescent="0.3">
      <c r="A3" s="33"/>
      <c r="B3" s="33"/>
      <c r="C3" s="33"/>
      <c r="D3" s="33"/>
      <c r="E3" s="21">
        <v>30</v>
      </c>
      <c r="F3" s="22">
        <v>30</v>
      </c>
      <c r="G3" s="22">
        <v>40</v>
      </c>
      <c r="H3" s="22">
        <v>100</v>
      </c>
      <c r="I3" s="21">
        <v>50</v>
      </c>
      <c r="J3" s="22">
        <v>50</v>
      </c>
      <c r="K3" s="22">
        <v>100</v>
      </c>
      <c r="L3" s="21">
        <v>30</v>
      </c>
      <c r="M3" s="22">
        <v>40</v>
      </c>
      <c r="N3" s="22">
        <v>30</v>
      </c>
      <c r="O3" s="22">
        <v>100</v>
      </c>
      <c r="P3" s="21">
        <v>40</v>
      </c>
      <c r="Q3" s="22">
        <v>40</v>
      </c>
      <c r="R3" s="22">
        <v>20</v>
      </c>
      <c r="S3" s="22">
        <v>100</v>
      </c>
      <c r="T3" s="21">
        <v>30</v>
      </c>
      <c r="U3" s="22">
        <v>20</v>
      </c>
      <c r="V3" s="22">
        <v>50</v>
      </c>
      <c r="W3" s="22">
        <v>100</v>
      </c>
    </row>
    <row r="6" spans="1:23" ht="15" x14ac:dyDescent="0.25">
      <c r="E6" s="24"/>
      <c r="F6" s="19"/>
      <c r="G6" s="19"/>
      <c r="H6" s="19"/>
      <c r="I6" s="19"/>
    </row>
    <row r="7" spans="1:23" x14ac:dyDescent="0.3">
      <c r="B7" s="19" t="s">
        <v>80</v>
      </c>
      <c r="D7" s="19" t="s">
        <v>81</v>
      </c>
      <c r="E7" s="24" t="s">
        <v>86</v>
      </c>
      <c r="F7" s="19" t="s">
        <v>87</v>
      </c>
      <c r="G7" s="19" t="s">
        <v>88</v>
      </c>
      <c r="H7" s="19" t="s">
        <v>89</v>
      </c>
      <c r="I7" s="19" t="s">
        <v>90</v>
      </c>
    </row>
    <row r="8" spans="1:23" x14ac:dyDescent="0.3">
      <c r="C8" s="19" t="s">
        <v>162</v>
      </c>
      <c r="D8" s="23">
        <v>97.334343434343438</v>
      </c>
      <c r="E8" s="23">
        <v>92.22727272727272</v>
      </c>
      <c r="F8" s="23">
        <v>100</v>
      </c>
      <c r="G8" s="23">
        <v>100</v>
      </c>
      <c r="H8" s="23">
        <v>97.777777777777771</v>
      </c>
      <c r="I8" s="23">
        <v>96.666666666666657</v>
      </c>
    </row>
    <row r="9" spans="1:23" x14ac:dyDescent="0.3">
      <c r="C9" s="19" t="s">
        <v>163</v>
      </c>
      <c r="D9" s="23">
        <v>97.247058823529414</v>
      </c>
      <c r="E9" s="23">
        <v>93.568627450980387</v>
      </c>
      <c r="F9" s="23">
        <v>100</v>
      </c>
      <c r="G9" s="23">
        <v>94</v>
      </c>
      <c r="H9" s="23">
        <v>98.666666666666671</v>
      </c>
      <c r="I9" s="23">
        <v>100</v>
      </c>
    </row>
    <row r="10" spans="1:23" x14ac:dyDescent="0.3">
      <c r="C10" s="19" t="s">
        <v>164</v>
      </c>
      <c r="D10" s="23">
        <v>96.934375000000003</v>
      </c>
      <c r="E10" s="23">
        <v>90.671875</v>
      </c>
      <c r="F10" s="23">
        <v>100</v>
      </c>
      <c r="G10" s="23">
        <v>94</v>
      </c>
      <c r="H10" s="23">
        <v>100</v>
      </c>
      <c r="I10" s="23">
        <v>100</v>
      </c>
    </row>
    <row r="11" spans="1:23" x14ac:dyDescent="0.3">
      <c r="C11" s="19" t="s">
        <v>165</v>
      </c>
      <c r="D11" s="23">
        <v>94.873529411764707</v>
      </c>
      <c r="E11" s="23">
        <v>83.367647058823536</v>
      </c>
      <c r="F11" s="23">
        <v>100</v>
      </c>
      <c r="G11" s="23">
        <v>92</v>
      </c>
      <c r="H11" s="23">
        <v>99</v>
      </c>
      <c r="I11" s="23">
        <v>100</v>
      </c>
    </row>
    <row r="12" spans="1:23" x14ac:dyDescent="0.3">
      <c r="C12" s="19" t="s">
        <v>166</v>
      </c>
      <c r="D12" s="23">
        <v>94.65</v>
      </c>
      <c r="E12" s="23">
        <v>93.25</v>
      </c>
      <c r="F12" s="23">
        <v>100</v>
      </c>
      <c r="G12" s="23">
        <v>80</v>
      </c>
      <c r="H12" s="23">
        <v>100</v>
      </c>
      <c r="I12" s="23">
        <v>100</v>
      </c>
    </row>
    <row r="13" spans="1:23" x14ac:dyDescent="0.3">
      <c r="C13" s="19" t="s">
        <v>167</v>
      </c>
      <c r="D13" s="23">
        <v>94.484848484848484</v>
      </c>
      <c r="E13" s="23">
        <v>91.090909090909093</v>
      </c>
      <c r="F13" s="23">
        <v>96.666666666666657</v>
      </c>
      <c r="G13" s="23">
        <v>86</v>
      </c>
      <c r="H13" s="23">
        <v>100</v>
      </c>
      <c r="I13" s="23">
        <v>98.666666666666671</v>
      </c>
    </row>
    <row r="14" spans="1:23" x14ac:dyDescent="0.3">
      <c r="C14" s="19" t="s">
        <v>168</v>
      </c>
      <c r="D14" s="23">
        <v>93.173295454545453</v>
      </c>
      <c r="E14" s="23">
        <v>98.59375</v>
      </c>
      <c r="F14" s="23">
        <v>100</v>
      </c>
      <c r="G14" s="23">
        <v>70</v>
      </c>
      <c r="H14" s="23">
        <v>100</v>
      </c>
      <c r="I14" s="23">
        <v>97.272727272727266</v>
      </c>
    </row>
    <row r="15" spans="1:23" x14ac:dyDescent="0.3">
      <c r="C15" s="19" t="s">
        <v>169</v>
      </c>
      <c r="D15" s="23">
        <v>92.318181818181827</v>
      </c>
      <c r="E15" s="23">
        <v>93.590909090909093</v>
      </c>
      <c r="F15" s="23">
        <v>100</v>
      </c>
      <c r="G15" s="23">
        <v>68</v>
      </c>
      <c r="H15" s="23">
        <v>100</v>
      </c>
      <c r="I15" s="23">
        <v>100</v>
      </c>
    </row>
    <row r="16" spans="1:23" x14ac:dyDescent="0.3">
      <c r="C16" s="19" t="s">
        <v>170</v>
      </c>
      <c r="D16" s="23">
        <v>89.829861111111114</v>
      </c>
      <c r="E16" s="23">
        <v>96.927083333333329</v>
      </c>
      <c r="F16" s="23">
        <v>100</v>
      </c>
      <c r="G16" s="23">
        <v>70</v>
      </c>
      <c r="H16" s="23">
        <v>95.555555555555557</v>
      </c>
      <c r="I16" s="23">
        <v>86.666666666666657</v>
      </c>
    </row>
    <row r="17" spans="2:9" x14ac:dyDescent="0.3">
      <c r="C17" s="19" t="s">
        <v>171</v>
      </c>
      <c r="D17" s="23">
        <v>89.707142857142856</v>
      </c>
      <c r="E17" s="23">
        <v>96.25</v>
      </c>
      <c r="F17" s="23">
        <v>100</v>
      </c>
      <c r="G17" s="23">
        <v>58</v>
      </c>
      <c r="H17" s="23">
        <v>94.285714285714278</v>
      </c>
      <c r="I17" s="23">
        <v>100</v>
      </c>
    </row>
    <row r="18" spans="2:9" x14ac:dyDescent="0.3">
      <c r="C18" s="19" t="s">
        <v>172</v>
      </c>
      <c r="D18" s="23">
        <v>89.045454545454547</v>
      </c>
      <c r="E18" s="23">
        <v>95.22727272727272</v>
      </c>
      <c r="F18" s="23">
        <v>100</v>
      </c>
      <c r="G18" s="23">
        <v>50</v>
      </c>
      <c r="H18" s="23">
        <v>100</v>
      </c>
      <c r="I18" s="23">
        <v>100</v>
      </c>
    </row>
    <row r="19" spans="2:9" x14ac:dyDescent="0.3">
      <c r="C19" s="19" t="s">
        <v>173</v>
      </c>
      <c r="D19" s="23">
        <v>88.536363636363632</v>
      </c>
      <c r="E19" s="23">
        <v>92.681818181818187</v>
      </c>
      <c r="F19" s="23">
        <v>100</v>
      </c>
      <c r="G19" s="23">
        <v>50</v>
      </c>
      <c r="H19" s="23">
        <v>100</v>
      </c>
      <c r="I19" s="23">
        <v>100</v>
      </c>
    </row>
    <row r="20" spans="2:9" x14ac:dyDescent="0.3">
      <c r="C20" s="19" t="s">
        <v>174</v>
      </c>
      <c r="D20" s="23">
        <v>88.118181818181824</v>
      </c>
      <c r="E20" s="23">
        <v>96.590909090909093</v>
      </c>
      <c r="F20" s="23">
        <v>100</v>
      </c>
      <c r="G20" s="23">
        <v>44</v>
      </c>
      <c r="H20" s="23">
        <v>100</v>
      </c>
      <c r="I20" s="23">
        <v>100</v>
      </c>
    </row>
    <row r="21" spans="2:9" x14ac:dyDescent="0.3">
      <c r="C21" s="19" t="s">
        <v>175</v>
      </c>
      <c r="D21" s="23">
        <v>88.071875000000006</v>
      </c>
      <c r="E21" s="23">
        <v>98.359375</v>
      </c>
      <c r="F21" s="23">
        <v>100</v>
      </c>
      <c r="G21" s="23">
        <v>42</v>
      </c>
      <c r="H21" s="23">
        <v>100</v>
      </c>
      <c r="I21" s="23">
        <v>100</v>
      </c>
    </row>
    <row r="22" spans="2:9" x14ac:dyDescent="0.3">
      <c r="C22" s="19" t="s">
        <v>176</v>
      </c>
      <c r="D22" s="23">
        <v>87.981250000000003</v>
      </c>
      <c r="E22" s="23">
        <v>90.15625</v>
      </c>
      <c r="F22" s="23">
        <v>100</v>
      </c>
      <c r="G22" s="23">
        <v>56</v>
      </c>
      <c r="H22" s="23">
        <v>97.5</v>
      </c>
      <c r="I22" s="23">
        <v>96.25</v>
      </c>
    </row>
    <row r="23" spans="2:9" x14ac:dyDescent="0.3">
      <c r="C23" s="19" t="s">
        <v>177</v>
      </c>
      <c r="D23" s="23">
        <v>87.696736596736599</v>
      </c>
      <c r="E23" s="23">
        <v>74.060606060606062</v>
      </c>
      <c r="F23" s="23">
        <v>100</v>
      </c>
      <c r="G23" s="23">
        <v>80</v>
      </c>
      <c r="H23" s="23">
        <v>91.923076923076934</v>
      </c>
      <c r="I23" s="23">
        <v>92.5</v>
      </c>
    </row>
    <row r="24" spans="2:9" x14ac:dyDescent="0.3">
      <c r="C24" s="19" t="s">
        <v>178</v>
      </c>
      <c r="D24" s="23">
        <v>85.939583333333331</v>
      </c>
      <c r="E24" s="23">
        <v>85.697916666666657</v>
      </c>
      <c r="F24" s="23">
        <v>100</v>
      </c>
      <c r="G24" s="23">
        <v>44</v>
      </c>
      <c r="H24" s="23">
        <v>100</v>
      </c>
      <c r="I24" s="23">
        <v>100</v>
      </c>
    </row>
    <row r="25" spans="2:9" x14ac:dyDescent="0.3">
      <c r="C25" s="19" t="s">
        <v>179</v>
      </c>
      <c r="D25" s="23">
        <v>85.296875</v>
      </c>
      <c r="E25" s="23">
        <v>96.484375</v>
      </c>
      <c r="F25" s="23">
        <v>100</v>
      </c>
      <c r="G25" s="23">
        <v>30</v>
      </c>
      <c r="H25" s="23">
        <v>100</v>
      </c>
      <c r="I25" s="23">
        <v>100</v>
      </c>
    </row>
    <row r="26" spans="2:9" x14ac:dyDescent="0.3">
      <c r="C26" s="19" t="s">
        <v>180</v>
      </c>
      <c r="D26" s="23">
        <v>84.561764705882354</v>
      </c>
      <c r="E26" s="23">
        <v>92.808823529411768</v>
      </c>
      <c r="F26" s="23">
        <v>100</v>
      </c>
      <c r="G26" s="23">
        <v>30</v>
      </c>
      <c r="H26" s="23">
        <v>100</v>
      </c>
      <c r="I26" s="23">
        <v>100</v>
      </c>
    </row>
    <row r="27" spans="2:9" x14ac:dyDescent="0.3">
      <c r="C27" s="19" t="s">
        <v>181</v>
      </c>
      <c r="D27" s="23">
        <v>80.739393939393935</v>
      </c>
      <c r="E27" s="23">
        <v>51.696969696969695</v>
      </c>
      <c r="F27" s="23">
        <v>100</v>
      </c>
      <c r="G27" s="23">
        <v>52</v>
      </c>
      <c r="H27" s="23">
        <v>100</v>
      </c>
      <c r="I27" s="23">
        <v>100</v>
      </c>
    </row>
    <row r="28" spans="2:9" x14ac:dyDescent="0.3">
      <c r="C28" s="19" t="s">
        <v>182</v>
      </c>
      <c r="D28" s="23">
        <v>79.234453781512599</v>
      </c>
      <c r="E28" s="23">
        <v>74.922268907563023</v>
      </c>
      <c r="F28" s="23">
        <v>100</v>
      </c>
      <c r="G28" s="23">
        <v>30</v>
      </c>
      <c r="H28" s="23">
        <v>95</v>
      </c>
      <c r="I28" s="23">
        <v>96.25</v>
      </c>
    </row>
    <row r="29" spans="2:9" x14ac:dyDescent="0.3">
      <c r="C29" s="19" t="s">
        <v>183</v>
      </c>
      <c r="D29" s="23">
        <v>78.469727047146392</v>
      </c>
      <c r="E29" s="23">
        <v>63.887096774193544</v>
      </c>
      <c r="F29" s="23">
        <v>100</v>
      </c>
      <c r="G29" s="23">
        <v>30</v>
      </c>
      <c r="H29" s="23">
        <v>100</v>
      </c>
      <c r="I29" s="23">
        <v>98.461538461538467</v>
      </c>
    </row>
    <row r="30" spans="2:9" x14ac:dyDescent="0.3">
      <c r="D30" s="23">
        <v>10</v>
      </c>
      <c r="E30" s="23">
        <v>16</v>
      </c>
      <c r="F30" s="23">
        <v>21</v>
      </c>
      <c r="G30" s="23">
        <v>10</v>
      </c>
      <c r="H30" s="23">
        <v>16</v>
      </c>
      <c r="I30" s="23">
        <v>16</v>
      </c>
    </row>
    <row r="31" spans="2:9" x14ac:dyDescent="0.3">
      <c r="B31" s="19" t="s">
        <v>151</v>
      </c>
      <c r="C31" s="19" t="s">
        <v>150</v>
      </c>
      <c r="D31" s="23">
        <v>89.283831627248745</v>
      </c>
      <c r="E31" s="23">
        <v>88.277807063074491</v>
      </c>
      <c r="F31" s="23">
        <v>99.848484848484844</v>
      </c>
      <c r="G31" s="23">
        <v>61.363636363636367</v>
      </c>
      <c r="H31" s="23">
        <v>98.623126873126864</v>
      </c>
      <c r="I31" s="23">
        <v>98.306102987921165</v>
      </c>
    </row>
    <row r="32" spans="2:9" x14ac:dyDescent="0.3">
      <c r="D32" s="19" t="s">
        <v>147</v>
      </c>
      <c r="E32" s="23">
        <v>0</v>
      </c>
      <c r="F32" s="23">
        <v>21</v>
      </c>
      <c r="G32" s="23">
        <v>1</v>
      </c>
      <c r="H32" s="23">
        <v>14</v>
      </c>
      <c r="I32" s="23">
        <v>14</v>
      </c>
    </row>
    <row r="33" spans="2:9" x14ac:dyDescent="0.3">
      <c r="B33" s="19" t="s">
        <v>159</v>
      </c>
      <c r="C33" s="23">
        <v>99.848484848484844</v>
      </c>
      <c r="D33" s="19" t="s">
        <v>148</v>
      </c>
      <c r="F33" s="19"/>
      <c r="G33" s="19">
        <v>0</v>
      </c>
      <c r="H33" s="19"/>
      <c r="I33" s="19"/>
    </row>
    <row r="34" spans="2:9" x14ac:dyDescent="0.3">
      <c r="B34" s="19" t="s">
        <v>158</v>
      </c>
      <c r="C34" s="23">
        <v>98.623126873126864</v>
      </c>
      <c r="D34" s="19" t="s">
        <v>149</v>
      </c>
      <c r="F34" s="19"/>
      <c r="G34" s="19">
        <v>10</v>
      </c>
      <c r="H34" s="19"/>
      <c r="I34" s="19"/>
    </row>
    <row r="35" spans="2:9" x14ac:dyDescent="0.3">
      <c r="B35" s="19" t="s">
        <v>157</v>
      </c>
      <c r="C35" s="23">
        <v>98.306102987921165</v>
      </c>
      <c r="F35" s="19"/>
      <c r="G35" s="19"/>
      <c r="H35" s="19"/>
      <c r="I35" s="19"/>
    </row>
    <row r="36" spans="2:9" x14ac:dyDescent="0.3">
      <c r="B36" s="19" t="s">
        <v>152</v>
      </c>
      <c r="C36" s="23">
        <v>89.283831627248745</v>
      </c>
      <c r="G36" s="19"/>
    </row>
    <row r="37" spans="2:9" x14ac:dyDescent="0.3">
      <c r="B37" s="19" t="s">
        <v>160</v>
      </c>
      <c r="C37" s="23">
        <v>88.277807063074491</v>
      </c>
      <c r="G37" s="19"/>
    </row>
    <row r="38" spans="2:9" x14ac:dyDescent="0.3">
      <c r="B38" s="19" t="s">
        <v>161</v>
      </c>
      <c r="C38" s="23">
        <v>61.363636363636367</v>
      </c>
      <c r="G38" s="19"/>
    </row>
    <row r="39" spans="2:9" x14ac:dyDescent="0.3">
      <c r="G39" s="19"/>
    </row>
    <row r="40" spans="2:9" x14ac:dyDescent="0.3">
      <c r="G40" s="19"/>
    </row>
    <row r="41" spans="2:9" x14ac:dyDescent="0.3">
      <c r="G41" s="19"/>
    </row>
    <row r="42" spans="2:9" x14ac:dyDescent="0.3">
      <c r="G42" s="19"/>
    </row>
    <row r="43" spans="2:9" x14ac:dyDescent="0.3">
      <c r="B43" s="19" t="s">
        <v>153</v>
      </c>
      <c r="C43" s="19" t="s">
        <v>155</v>
      </c>
      <c r="G43" s="19"/>
    </row>
    <row r="44" spans="2:9" x14ac:dyDescent="0.3">
      <c r="B44" s="25" t="s">
        <v>109</v>
      </c>
      <c r="C44" s="24">
        <v>94.65</v>
      </c>
      <c r="G44" s="19"/>
    </row>
    <row r="45" spans="2:9" x14ac:dyDescent="0.3">
      <c r="B45" s="25" t="s">
        <v>112</v>
      </c>
      <c r="C45" s="24">
        <v>89.707142857142856</v>
      </c>
      <c r="G45" s="19"/>
    </row>
    <row r="46" spans="2:9" x14ac:dyDescent="0.3">
      <c r="B46" s="25" t="s">
        <v>108</v>
      </c>
      <c r="C46" s="24">
        <v>94.484848484848484</v>
      </c>
      <c r="G46" s="19"/>
    </row>
    <row r="47" spans="2:9" x14ac:dyDescent="0.3">
      <c r="B47" s="25" t="s">
        <v>110</v>
      </c>
      <c r="C47" s="24">
        <v>89.781949300699296</v>
      </c>
      <c r="G47" s="19"/>
    </row>
    <row r="48" spans="2:9" x14ac:dyDescent="0.3">
      <c r="B48" s="25" t="s">
        <v>111</v>
      </c>
      <c r="C48" s="24">
        <v>96.934375000000003</v>
      </c>
      <c r="G48" s="19"/>
    </row>
    <row r="49" spans="2:7" x14ac:dyDescent="0.3">
      <c r="B49" s="25" t="s">
        <v>113</v>
      </c>
      <c r="C49" s="24">
        <v>94.873529411764707</v>
      </c>
      <c r="G49" s="19"/>
    </row>
    <row r="50" spans="2:7" x14ac:dyDescent="0.3">
      <c r="B50" s="25" t="s">
        <v>122</v>
      </c>
      <c r="C50" s="24">
        <v>85.296875</v>
      </c>
      <c r="G50" s="19"/>
    </row>
    <row r="51" spans="2:7" x14ac:dyDescent="0.3">
      <c r="B51" s="25" t="s">
        <v>126</v>
      </c>
      <c r="C51" s="24">
        <v>89.829861111111114</v>
      </c>
      <c r="G51" s="19"/>
    </row>
    <row r="52" spans="2:7" x14ac:dyDescent="0.3">
      <c r="B52" s="25" t="s">
        <v>114</v>
      </c>
      <c r="C52" s="24">
        <v>88.071875000000006</v>
      </c>
      <c r="G52" s="19"/>
    </row>
    <row r="53" spans="2:7" x14ac:dyDescent="0.3">
      <c r="B53" s="25" t="s">
        <v>116</v>
      </c>
      <c r="C53" s="24">
        <v>89.045454545454547</v>
      </c>
      <c r="G53" s="19"/>
    </row>
    <row r="54" spans="2:7" x14ac:dyDescent="0.3">
      <c r="B54" s="25" t="s">
        <v>117</v>
      </c>
      <c r="C54" s="24">
        <v>88.536363636363632</v>
      </c>
      <c r="G54" s="19"/>
    </row>
    <row r="55" spans="2:7" x14ac:dyDescent="0.3">
      <c r="B55" s="25" t="s">
        <v>118</v>
      </c>
      <c r="C55" s="24">
        <v>87.981250000000003</v>
      </c>
      <c r="G55" s="19"/>
    </row>
    <row r="56" spans="2:7" x14ac:dyDescent="0.3">
      <c r="B56" s="25" t="s">
        <v>119</v>
      </c>
      <c r="C56" s="24">
        <v>79.234453781512599</v>
      </c>
      <c r="G56" s="19"/>
    </row>
    <row r="57" spans="2:7" x14ac:dyDescent="0.3">
      <c r="B57" s="25" t="s">
        <v>120</v>
      </c>
      <c r="C57" s="24">
        <v>97.334343434343438</v>
      </c>
      <c r="G57" s="19"/>
    </row>
    <row r="58" spans="2:7" x14ac:dyDescent="0.3">
      <c r="B58" s="25" t="s">
        <v>121</v>
      </c>
      <c r="C58" s="24">
        <v>80.739393939393935</v>
      </c>
    </row>
    <row r="59" spans="2:7" x14ac:dyDescent="0.3">
      <c r="B59" s="25" t="s">
        <v>115</v>
      </c>
      <c r="C59" s="24">
        <v>88.118181818181824</v>
      </c>
    </row>
    <row r="60" spans="2:7" x14ac:dyDescent="0.3">
      <c r="B60" s="25" t="s">
        <v>123</v>
      </c>
      <c r="C60" s="24">
        <v>84.561764705882354</v>
      </c>
    </row>
    <row r="61" spans="2:7" x14ac:dyDescent="0.3">
      <c r="B61" s="25" t="s">
        <v>124</v>
      </c>
      <c r="C61" s="24">
        <v>78.469727047146392</v>
      </c>
    </row>
    <row r="62" spans="2:7" x14ac:dyDescent="0.3">
      <c r="B62" s="25" t="s">
        <v>125</v>
      </c>
      <c r="C62" s="24">
        <v>97.247058823529414</v>
      </c>
    </row>
    <row r="63" spans="2:7" x14ac:dyDescent="0.3">
      <c r="B63" s="25" t="s">
        <v>154</v>
      </c>
      <c r="C63" s="24">
        <v>89.283831627248745</v>
      </c>
    </row>
    <row r="65" spans="1:3" x14ac:dyDescent="0.3">
      <c r="A65" s="19">
        <v>1</v>
      </c>
      <c r="B65" s="19" t="s">
        <v>120</v>
      </c>
      <c r="C65" s="23">
        <v>97.334343434343438</v>
      </c>
    </row>
    <row r="66" spans="1:3" x14ac:dyDescent="0.3">
      <c r="A66" s="19">
        <v>2</v>
      </c>
      <c r="B66" s="19" t="s">
        <v>125</v>
      </c>
      <c r="C66" s="23">
        <v>97.247058823529414</v>
      </c>
    </row>
    <row r="67" spans="1:3" x14ac:dyDescent="0.3">
      <c r="A67" s="19">
        <v>3</v>
      </c>
      <c r="B67" s="19" t="s">
        <v>111</v>
      </c>
      <c r="C67" s="23">
        <v>96.934375000000003</v>
      </c>
    </row>
    <row r="68" spans="1:3" x14ac:dyDescent="0.3">
      <c r="A68" s="19">
        <v>4</v>
      </c>
      <c r="B68" s="19" t="s">
        <v>113</v>
      </c>
      <c r="C68" s="23">
        <v>94.873529411764707</v>
      </c>
    </row>
    <row r="69" spans="1:3" x14ac:dyDescent="0.3">
      <c r="A69" s="19">
        <v>5</v>
      </c>
      <c r="B69" s="19" t="s">
        <v>109</v>
      </c>
      <c r="C69" s="23">
        <v>94.65</v>
      </c>
    </row>
    <row r="70" spans="1:3" x14ac:dyDescent="0.3">
      <c r="A70" s="19">
        <v>6</v>
      </c>
      <c r="B70" s="19" t="s">
        <v>108</v>
      </c>
      <c r="C70" s="23">
        <v>94.484848484848484</v>
      </c>
    </row>
    <row r="71" spans="1:3" x14ac:dyDescent="0.3">
      <c r="A71" s="19">
        <v>7</v>
      </c>
      <c r="B71" s="19" t="s">
        <v>126</v>
      </c>
      <c r="C71" s="23">
        <v>89.829861111111114</v>
      </c>
    </row>
    <row r="72" spans="1:3" x14ac:dyDescent="0.3">
      <c r="A72" s="19">
        <v>8</v>
      </c>
      <c r="B72" s="19" t="s">
        <v>110</v>
      </c>
      <c r="C72" s="23">
        <v>89.781949300699296</v>
      </c>
    </row>
    <row r="73" spans="1:3" x14ac:dyDescent="0.3">
      <c r="A73" s="19">
        <v>9</v>
      </c>
      <c r="B73" s="19" t="s">
        <v>112</v>
      </c>
      <c r="C73" s="23">
        <v>89.707142857142856</v>
      </c>
    </row>
    <row r="74" spans="1:3" x14ac:dyDescent="0.3">
      <c r="B74" s="19" t="s">
        <v>156</v>
      </c>
      <c r="C74" s="23">
        <v>89.283831627248745</v>
      </c>
    </row>
    <row r="75" spans="1:3" x14ac:dyDescent="0.3">
      <c r="A75" s="19">
        <v>1</v>
      </c>
      <c r="B75" s="19" t="s">
        <v>116</v>
      </c>
      <c r="C75" s="23">
        <v>89.045454545454547</v>
      </c>
    </row>
    <row r="76" spans="1:3" x14ac:dyDescent="0.3">
      <c r="A76" s="19">
        <v>2</v>
      </c>
      <c r="B76" s="19" t="s">
        <v>117</v>
      </c>
      <c r="C76" s="23">
        <v>88.536363636363632</v>
      </c>
    </row>
    <row r="77" spans="1:3" x14ac:dyDescent="0.3">
      <c r="A77" s="19">
        <v>3</v>
      </c>
      <c r="B77" s="19" t="s">
        <v>115</v>
      </c>
      <c r="C77" s="23">
        <v>88.118181818181824</v>
      </c>
    </row>
    <row r="78" spans="1:3" x14ac:dyDescent="0.3">
      <c r="A78" s="19">
        <v>4</v>
      </c>
      <c r="B78" s="19" t="s">
        <v>114</v>
      </c>
      <c r="C78" s="23">
        <v>88.071875000000006</v>
      </c>
    </row>
    <row r="79" spans="1:3" x14ac:dyDescent="0.3">
      <c r="A79" s="19">
        <v>5</v>
      </c>
      <c r="B79" s="19" t="s">
        <v>118</v>
      </c>
      <c r="C79" s="23">
        <v>87.981250000000003</v>
      </c>
    </row>
    <row r="80" spans="1:3" x14ac:dyDescent="0.3">
      <c r="A80" s="19">
        <v>6</v>
      </c>
      <c r="B80" s="19" t="s">
        <v>122</v>
      </c>
      <c r="C80" s="23">
        <v>85.296875</v>
      </c>
    </row>
    <row r="81" spans="1:3" x14ac:dyDescent="0.3">
      <c r="A81" s="19">
        <v>7</v>
      </c>
      <c r="B81" s="19" t="s">
        <v>123</v>
      </c>
      <c r="C81" s="23">
        <v>84.561764705882354</v>
      </c>
    </row>
    <row r="82" spans="1:3" x14ac:dyDescent="0.3">
      <c r="A82" s="19">
        <v>8</v>
      </c>
      <c r="B82" s="19" t="s">
        <v>121</v>
      </c>
      <c r="C82" s="23">
        <v>80.739393939393935</v>
      </c>
    </row>
    <row r="83" spans="1:3" x14ac:dyDescent="0.3">
      <c r="A83" s="19">
        <v>9</v>
      </c>
      <c r="B83" s="19" t="s">
        <v>119</v>
      </c>
      <c r="C83" s="23">
        <v>79.234453781512599</v>
      </c>
    </row>
    <row r="84" spans="1:3" x14ac:dyDescent="0.3">
      <c r="A84" s="19">
        <v>10</v>
      </c>
      <c r="B84" s="19" t="s">
        <v>124</v>
      </c>
      <c r="C84" s="23">
        <v>78.469727047146392</v>
      </c>
    </row>
  </sheetData>
  <sortState ref="B30:I51">
    <sortCondition descending="1" ref="D30:D51"/>
  </sortState>
  <mergeCells count="9">
    <mergeCell ref="L1:O1"/>
    <mergeCell ref="P1:S1"/>
    <mergeCell ref="T1:W1"/>
    <mergeCell ref="E1:H1"/>
    <mergeCell ref="A1:A3"/>
    <mergeCell ref="B1:B3"/>
    <mergeCell ref="C1:C3"/>
    <mergeCell ref="D1:D3"/>
    <mergeCell ref="I1:K1"/>
  </mergeCells>
  <phoneticPr fontId="5" type="noConversion"/>
  <conditionalFormatting sqref="D8:I29">
    <cfRule type="cellIs" dxfId="0" priority="1" operator="equal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1ОиДинфоб (2)</vt:lpstr>
      <vt:lpstr>2КомУслОц</vt:lpstr>
      <vt:lpstr>3УслДостИнвНал</vt:lpstr>
      <vt:lpstr>3УслДостИнвОц</vt:lpstr>
      <vt:lpstr>4ДобрВежл</vt:lpstr>
      <vt:lpstr>5УдовлУсл</vt:lpstr>
      <vt:lpstr>Интегр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dcterms:created xsi:type="dcterms:W3CDTF">2020-11-30T08:45:25Z</dcterms:created>
  <dcterms:modified xsi:type="dcterms:W3CDTF">2021-02-12T08:41:36Z</dcterms:modified>
</cp:coreProperties>
</file>