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57" firstSheet="1" activeTab="6"/>
  </bookViews>
  <sheets>
    <sheet name="пп" sheetId="13" r:id="rId1"/>
    <sheet name="бп" sheetId="14" r:id="rId2"/>
    <sheet name="25" sheetId="17" r:id="rId3"/>
    <sheet name="55" sheetId="16" r:id="rId4"/>
    <sheet name="65" sheetId="15" r:id="rId5"/>
    <sheet name="15" sheetId="18" r:id="rId6"/>
    <sheet name="20" sheetId="19" r:id="rId7"/>
    <sheet name="нормы-ШП" sheetId="8" r:id="rId8"/>
    <sheet name="нормы-ШП (2)" sheetId="10" r:id="rId9"/>
    <sheet name="нормы-ШП (3)" sheetId="12" r:id="rId10"/>
  </sheets>
  <definedNames/>
  <calcPr calcId="152511"/>
</workbook>
</file>

<file path=xl/sharedStrings.xml><?xml version="1.0" encoding="utf-8"?>
<sst xmlns="http://schemas.openxmlformats.org/spreadsheetml/2006/main" count="1204" uniqueCount="267">
  <si>
    <t>Наименование блюда</t>
  </si>
  <si>
    <t>Выход, г</t>
  </si>
  <si>
    <t>Пищевые вещества, г</t>
  </si>
  <si>
    <t>Б</t>
  </si>
  <si>
    <t>Ж</t>
  </si>
  <si>
    <t>У</t>
  </si>
  <si>
    <t>Стоимость, руб.</t>
  </si>
  <si>
    <t>Тефтели в соусе</t>
  </si>
  <si>
    <t>Каша гречневая</t>
  </si>
  <si>
    <t>Икра кабачковая</t>
  </si>
  <si>
    <t>Компот из чернослив</t>
  </si>
  <si>
    <t>Итого:</t>
  </si>
  <si>
    <t>Суп картофел. рисовый</t>
  </si>
  <si>
    <t>Жаркое по-домашнему</t>
  </si>
  <si>
    <t>1/31,5</t>
  </si>
  <si>
    <t>200</t>
  </si>
  <si>
    <t>Борщ из свежей капусты со сметаной</t>
  </si>
  <si>
    <t>Запеканка творожная со сгущ. молоком</t>
  </si>
  <si>
    <t>Какао с молоком</t>
  </si>
  <si>
    <t>Щи из свежей капусты со сметаной</t>
  </si>
  <si>
    <t>Печень по-строгановски</t>
  </si>
  <si>
    <t>Помидор свежий</t>
  </si>
  <si>
    <t>Рыба припущенная</t>
  </si>
  <si>
    <t>Картофельное пюре</t>
  </si>
  <si>
    <t>Огурец свежий</t>
  </si>
  <si>
    <t>Напиток апельсиновый</t>
  </si>
  <si>
    <t>Суп картоф. пшенный с рыбными консервами</t>
  </si>
  <si>
    <t>Суп картоф. гречневый</t>
  </si>
  <si>
    <t>Бифштекс рубленый</t>
  </si>
  <si>
    <t>Кисель из концентрата</t>
  </si>
  <si>
    <t>Омлет</t>
  </si>
  <si>
    <t>Зеленый горошек</t>
  </si>
  <si>
    <t>Всего за 10 дней:</t>
  </si>
  <si>
    <t>С О Г Л А С О В А Н О :</t>
  </si>
  <si>
    <t>У Т В Е Р Ж Д А Ю :</t>
  </si>
  <si>
    <t>М.С. Данина</t>
  </si>
  <si>
    <t>Чай с лимоном</t>
  </si>
  <si>
    <t>200/7</t>
  </si>
  <si>
    <t>Чай с сахаром</t>
  </si>
  <si>
    <t>150/10/10</t>
  </si>
  <si>
    <t>Салат из кваш. капусты</t>
  </si>
  <si>
    <t>Сосиска отварная</t>
  </si>
  <si>
    <t>Компот из кураги</t>
  </si>
  <si>
    <t>Кофейный напиток на молоке</t>
  </si>
  <si>
    <t>Л.А. Шерстюкова</t>
  </si>
  <si>
    <t>Каша молочная пшенная с маслом и сахаром</t>
  </si>
  <si>
    <t>Вафли</t>
  </si>
  <si>
    <t>Суп картоф. гороховый</t>
  </si>
  <si>
    <t>20/250</t>
  </si>
  <si>
    <t>15/50</t>
  </si>
  <si>
    <t>100/30</t>
  </si>
  <si>
    <t>№ п/п</t>
  </si>
  <si>
    <t>Наименование продуктов питания</t>
  </si>
  <si>
    <t>Ед. изм.</t>
  </si>
  <si>
    <t>Дети до 10 лет</t>
  </si>
  <si>
    <t>Дети старше 10 лет</t>
  </si>
  <si>
    <t>за 1 день</t>
  </si>
  <si>
    <t>обед</t>
  </si>
  <si>
    <t>100 %</t>
  </si>
  <si>
    <t>25 %</t>
  </si>
  <si>
    <t>35 %</t>
  </si>
  <si>
    <t>Хлеб ржаной (ржано-пшеничный)</t>
  </si>
  <si>
    <t>г</t>
  </si>
  <si>
    <t>Хлеб пшеничный</t>
  </si>
  <si>
    <t xml:space="preserve">Мука пшеничная                 </t>
  </si>
  <si>
    <t xml:space="preserve">Крупы, бобовые                 </t>
  </si>
  <si>
    <t xml:space="preserve">Макаронные изделия             </t>
  </si>
  <si>
    <t xml:space="preserve">Фрукты (плоды) сухие, в том    числе шиповник                 </t>
  </si>
  <si>
    <t xml:space="preserve">Соки плодоовощные, напитки     витаминизированные            </t>
  </si>
  <si>
    <t>мл</t>
  </si>
  <si>
    <t xml:space="preserve">Мясо жилованное 1 кат.                  </t>
  </si>
  <si>
    <t xml:space="preserve">Цыплята 1 кат. потрошенные  </t>
  </si>
  <si>
    <t xml:space="preserve">Рыба-филе                      </t>
  </si>
  <si>
    <t xml:space="preserve">Колбасные изделия              </t>
  </si>
  <si>
    <t xml:space="preserve">Молоко (массовая доля жира  2,5%, 3,2%)    </t>
  </si>
  <si>
    <t xml:space="preserve">Кисломолочные продукты   (массовая доля жира 2,5%, 3,2%)      </t>
  </si>
  <si>
    <t xml:space="preserve">Творог (массовая доля жира не  более 9%)                      </t>
  </si>
  <si>
    <t xml:space="preserve">Сыр                            </t>
  </si>
  <si>
    <t xml:space="preserve">Сметана (массовая доля жира    не более 15%)                  </t>
  </si>
  <si>
    <t xml:space="preserve">Масло сливочное                </t>
  </si>
  <si>
    <t xml:space="preserve">Масло растительное             </t>
  </si>
  <si>
    <t xml:space="preserve">Яйцо диетическое              </t>
  </si>
  <si>
    <t xml:space="preserve">Сахар  </t>
  </si>
  <si>
    <t xml:space="preserve">Кондитерские изделия           </t>
  </si>
  <si>
    <t xml:space="preserve">Чай                            </t>
  </si>
  <si>
    <t xml:space="preserve">Какао                          </t>
  </si>
  <si>
    <t xml:space="preserve">Дрожжи хлебопекарные           </t>
  </si>
  <si>
    <t xml:space="preserve">Соль                           </t>
  </si>
  <si>
    <t xml:space="preserve">завтрак </t>
  </si>
  <si>
    <t>полдник</t>
  </si>
  <si>
    <t>руб. за 1 кг</t>
  </si>
  <si>
    <t>руб.</t>
  </si>
  <si>
    <t>Норма по САНПИНу, г</t>
  </si>
  <si>
    <t>10 %</t>
  </si>
  <si>
    <t>60</t>
  </si>
  <si>
    <t>Белки, г</t>
  </si>
  <si>
    <t>Жиры, г</t>
  </si>
  <si>
    <t>Углев., г</t>
  </si>
  <si>
    <t>Эн.цен., ккал</t>
  </si>
  <si>
    <t>Суточная потребность до 11 лет</t>
  </si>
  <si>
    <t>25% по норме</t>
  </si>
  <si>
    <t>25% по факту</t>
  </si>
  <si>
    <t xml:space="preserve">Картофель                               </t>
  </si>
  <si>
    <t xml:space="preserve">Овощи свежие, зелень           </t>
  </si>
  <si>
    <t xml:space="preserve">Фрукты (плоды) свежие         </t>
  </si>
  <si>
    <t>Рекомендуемые среднесуточные наборы пищевых продуктов, для обучающихся общеобразовательных учреждений (брутто) по СанПиН 2.4.5.2409-08</t>
  </si>
  <si>
    <t>ИТОГО</t>
  </si>
  <si>
    <t>70%</t>
  </si>
  <si>
    <t>ЗАВТРАК</t>
  </si>
  <si>
    <t>100</t>
  </si>
  <si>
    <t>Компот из свеж.фруктов</t>
  </si>
  <si>
    <t>Котлета мясная</t>
  </si>
  <si>
    <t>ОБЕД</t>
  </si>
  <si>
    <t>35% по норме</t>
  </si>
  <si>
    <t>35% по факту</t>
  </si>
  <si>
    <t>10% по норме</t>
  </si>
  <si>
    <t>10% по факту</t>
  </si>
  <si>
    <t>ПОЛДНИК</t>
  </si>
  <si>
    <t>разница,г</t>
  </si>
  <si>
    <t>разница,%</t>
  </si>
  <si>
    <t>Рассольник со сметаной</t>
  </si>
  <si>
    <t>Булочка сдобная "Брно"</t>
  </si>
  <si>
    <t>Булочка с орехами</t>
  </si>
  <si>
    <t>Колбаса в тесте запечённая</t>
  </si>
  <si>
    <t>Начальник отдела предпринимательства и потребительского рынка администрации городского округа город Нововоронеж</t>
  </si>
  <si>
    <t>Котлета рыбная</t>
  </si>
  <si>
    <t>25 руб.</t>
  </si>
  <si>
    <t>55 руб.</t>
  </si>
  <si>
    <t>65 руб.</t>
  </si>
  <si>
    <t>15 руб.</t>
  </si>
  <si>
    <t>20 руб.</t>
  </si>
  <si>
    <t>Суточная потребность по НОРМЕ / до 11 лет</t>
  </si>
  <si>
    <t>П Л А Т Н О Е    П И Т А Н И Е</t>
  </si>
  <si>
    <t>78 руб.</t>
  </si>
  <si>
    <t>92,50 руб.</t>
  </si>
  <si>
    <t>Б Е С П Л А Т Н О Е      П И Т А Н И Е</t>
  </si>
  <si>
    <t>Суточная потребность по НОРМЕ / с 11 лет</t>
  </si>
  <si>
    <t xml:space="preserve">Главный государственный санитарный врач  по г. Нововоронежу </t>
  </si>
  <si>
    <t>Директор муниципального казенного общеобразовательного учреждения "Средняя общеобразовательная школа № 2  городского округа город Нововоронеж"</t>
  </si>
  <si>
    <t xml:space="preserve">Директор муниципального казенного общеобразовательного учреждения "Средняя общеобразовательная школа № 3 городского округа город Нововоронеж" </t>
  </si>
  <si>
    <t>Директор муниципального казенного общеобразовательного учреждения "Средняя общеобразовательная школа № 4 городского округа город Нововоронеж"</t>
  </si>
  <si>
    <t xml:space="preserve">________________ В.Л. Прудников </t>
  </si>
  <si>
    <t>_______________ С.С. Сухова</t>
  </si>
  <si>
    <t>"______" ___________________2017г.</t>
  </si>
  <si>
    <t>П Р И М Е Р Н О Е   М Е Н Ю на 2018г</t>
  </si>
  <si>
    <t>№ рец.</t>
  </si>
  <si>
    <t>Витамины, мг</t>
  </si>
  <si>
    <t>Минеральные вещества, г</t>
  </si>
  <si>
    <t>В1</t>
  </si>
  <si>
    <t>С</t>
  </si>
  <si>
    <t>А</t>
  </si>
  <si>
    <t>Е</t>
  </si>
  <si>
    <t>Са</t>
  </si>
  <si>
    <t>Р</t>
  </si>
  <si>
    <t>Mg</t>
  </si>
  <si>
    <t>Fe</t>
  </si>
  <si>
    <t>ПОНЕДЕЛЬНИК / 1-я неделя</t>
  </si>
  <si>
    <t>134-2013</t>
  </si>
  <si>
    <t>250/5</t>
  </si>
  <si>
    <t>390-2013</t>
  </si>
  <si>
    <t>70/30</t>
  </si>
  <si>
    <t>237-2013</t>
  </si>
  <si>
    <t>115-2013</t>
  </si>
  <si>
    <t>110-2013</t>
  </si>
  <si>
    <t>512-2013</t>
  </si>
  <si>
    <t>ВТОРНИК / 1-я неделя</t>
  </si>
  <si>
    <t>204/3-2014</t>
  </si>
  <si>
    <t>369-2013</t>
  </si>
  <si>
    <t>50-2013</t>
  </si>
  <si>
    <t>Свекла варёная</t>
  </si>
  <si>
    <t>507-2013</t>
  </si>
  <si>
    <t>СРЕДА / 1-я неделя</t>
  </si>
  <si>
    <t>128-2013</t>
  </si>
  <si>
    <t>313-2013</t>
  </si>
  <si>
    <t>496-2013</t>
  </si>
  <si>
    <t>ЧЕТВЕРГ / 1-я неделя</t>
  </si>
  <si>
    <t>144-2013</t>
  </si>
  <si>
    <t>398-2013</t>
  </si>
  <si>
    <t>291-2013</t>
  </si>
  <si>
    <t>Макаронные изделия отварные</t>
  </si>
  <si>
    <t>106-2013</t>
  </si>
  <si>
    <t>ПЯТНИЦА / 1-я неделя</t>
  </si>
  <si>
    <t>142-2013</t>
  </si>
  <si>
    <t>478-2014</t>
  </si>
  <si>
    <t>429-2013</t>
  </si>
  <si>
    <t>510-2013</t>
  </si>
  <si>
    <t>ПОНЕДЕЛЬНИК / 2-я неделя</t>
  </si>
  <si>
    <t>604-2014</t>
  </si>
  <si>
    <t>503-2013</t>
  </si>
  <si>
    <t>ВТОРНИК / 2-я неделя</t>
  </si>
  <si>
    <t>370-2013</t>
  </si>
  <si>
    <t>Плов мясной</t>
  </si>
  <si>
    <t>60/120</t>
  </si>
  <si>
    <t>519-2013</t>
  </si>
  <si>
    <t>Напиток из шиповника</t>
  </si>
  <si>
    <t>СРЕДА / 2-я неделя</t>
  </si>
  <si>
    <t>395-2013</t>
  </si>
  <si>
    <t>табл.-2014</t>
  </si>
  <si>
    <t>Компот из смеси сухофр.</t>
  </si>
  <si>
    <t>ЧЕТВЕРГ / 2-я неделя</t>
  </si>
  <si>
    <t>147-2013</t>
  </si>
  <si>
    <t>Суп картоф.с макарон.изд.</t>
  </si>
  <si>
    <t>510-2014</t>
  </si>
  <si>
    <t>ПЯТНИЦА / 2-я неделя</t>
  </si>
  <si>
    <t>407-2013</t>
  </si>
  <si>
    <t>Рагу из филе ЦБ</t>
  </si>
  <si>
    <t>60/150</t>
  </si>
  <si>
    <t>48-2013</t>
  </si>
  <si>
    <t>50/5</t>
  </si>
  <si>
    <t>501-2013</t>
  </si>
  <si>
    <t>Директор МУП "Фора"</t>
  </si>
  <si>
    <t>Калькулятор МУП "Фора"</t>
  </si>
  <si>
    <t>75/50</t>
  </si>
  <si>
    <t>105</t>
  </si>
  <si>
    <t xml:space="preserve">     10-ти-дневное  (платное питание - ОБЕД)</t>
  </si>
  <si>
    <t xml:space="preserve">для питания обучающихся в общеобразовательных школах городского округа город Нововоронеж </t>
  </si>
  <si>
    <t xml:space="preserve">     10-ти-дневное  (платное питание - ЗАВТРАК)</t>
  </si>
  <si>
    <t>для питания обучающихся в общеобразовательных школах городского округа город Нововоронеж</t>
  </si>
  <si>
    <t>30/5</t>
  </si>
  <si>
    <t>30</t>
  </si>
  <si>
    <t xml:space="preserve">     10-ти-дневное  (платное питание - ПОЛДНИК)</t>
  </si>
  <si>
    <t>100-2013</t>
  </si>
  <si>
    <t>стр.58-2013</t>
  </si>
  <si>
    <t>Колбаса варёная</t>
  </si>
  <si>
    <t>111-2013</t>
  </si>
  <si>
    <t>Хлеб ржано-пшеничный</t>
  </si>
  <si>
    <t>Батон пшеничный</t>
  </si>
  <si>
    <t>Сыр твёрдый жирностью не более 55%</t>
  </si>
  <si>
    <t>494-2013</t>
  </si>
  <si>
    <t>493-2013</t>
  </si>
  <si>
    <t>Каша молочная рисовая с маслом сливочным и сахаром</t>
  </si>
  <si>
    <t>253-2013</t>
  </si>
  <si>
    <t>590-2013</t>
  </si>
  <si>
    <t>Печенье сахарное</t>
  </si>
  <si>
    <t>517-2013</t>
  </si>
  <si>
    <t>1/125</t>
  </si>
  <si>
    <t>Йогурт сладкий 2,5%</t>
  </si>
  <si>
    <t>608-2014</t>
  </si>
  <si>
    <t>256-2013</t>
  </si>
  <si>
    <t>588-2013</t>
  </si>
  <si>
    <t>548-2013</t>
  </si>
  <si>
    <t>568-2013</t>
  </si>
  <si>
    <t>Плюшка Московская</t>
  </si>
  <si>
    <t>ГОСТ 24557-89</t>
  </si>
  <si>
    <t>Сок фруктовый</t>
  </si>
  <si>
    <t>518-2013</t>
  </si>
  <si>
    <t>30/50</t>
  </si>
  <si>
    <t>Сосиска в тесте запечённая</t>
  </si>
  <si>
    <t>"______" ___________2017г.</t>
  </si>
  <si>
    <t>Директор муниципального бюджетного общеобразовательного учреждения "Средняя общеобразовательная школа № 1 городского округа город Нововоронеж"</t>
  </si>
  <si>
    <t>Энергетическая ценность, ккал</t>
  </si>
  <si>
    <t>платное питание - ОБЕД</t>
  </si>
  <si>
    <t>Б, г</t>
  </si>
  <si>
    <t>Ж, г</t>
  </si>
  <si>
    <t>У, г</t>
  </si>
  <si>
    <t xml:space="preserve">Заместитель главы администрации городского округа город Нововоронеж </t>
  </si>
  <si>
    <t>_____________ С.А. Тулинова</t>
  </si>
  <si>
    <t>платное питание - ЗАВТРАК</t>
  </si>
  <si>
    <t>платное питание - ПОЛДНИК</t>
  </si>
  <si>
    <t>_____________</t>
  </si>
  <si>
    <t>438-2014</t>
  </si>
  <si>
    <t>________________  Н.В. Бокарева</t>
  </si>
  <si>
    <t>________________  В.С. Зайцева</t>
  </si>
  <si>
    <t>________________  Н.И. Шевченко</t>
  </si>
  <si>
    <t>_______________  Т.Д. Зуева</t>
  </si>
  <si>
    <t>_____________ С.С. Сухова</t>
  </si>
  <si>
    <t>___________ С.А. Тулинова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</si>
</sst>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00"/>
    <numFmt numFmtId="166" formatCode="0.0"/>
    <numFmt numFmtId="167" formatCode="#,##0&quot;р.&quot;"/>
    <numFmt numFmtId="168" formatCode="#,##0.00&quot;р.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6" fontId="5" fillId="2" borderId="18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7" fontId="15" fillId="0" borderId="29" xfId="0" applyNumberFormat="1" applyFont="1" applyBorder="1" applyAlignment="1">
      <alignment horizontal="center" vertical="center" wrapText="1"/>
    </xf>
    <xf numFmtId="0" fontId="14" fillId="0" borderId="0" xfId="0" applyFont="1"/>
    <xf numFmtId="49" fontId="3" fillId="0" borderId="3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166" fontId="5" fillId="2" borderId="32" xfId="0" applyNumberFormat="1" applyFont="1" applyFill="1" applyBorder="1" applyAlignment="1">
      <alignment horizontal="center" vertical="center" wrapText="1"/>
    </xf>
    <xf numFmtId="168" fontId="5" fillId="0" borderId="25" xfId="0" applyNumberFormat="1" applyFont="1" applyBorder="1" applyAlignment="1">
      <alignment horizontal="center" vertical="center" wrapText="1"/>
    </xf>
    <xf numFmtId="168" fontId="16" fillId="0" borderId="16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23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168" fontId="5" fillId="3" borderId="33" xfId="0" applyNumberFormat="1" applyFont="1" applyFill="1" applyBorder="1" applyAlignment="1">
      <alignment horizontal="center" vertical="center" wrapText="1"/>
    </xf>
    <xf numFmtId="166" fontId="10" fillId="3" borderId="31" xfId="0" applyNumberFormat="1" applyFont="1" applyFill="1" applyBorder="1" applyAlignment="1">
      <alignment horizontal="center" vertical="center" wrapText="1"/>
    </xf>
    <xf numFmtId="168" fontId="16" fillId="3" borderId="12" xfId="0" applyNumberFormat="1" applyFont="1" applyFill="1" applyBorder="1" applyAlignment="1">
      <alignment horizontal="center" vertical="center" wrapText="1"/>
    </xf>
    <xf numFmtId="168" fontId="16" fillId="3" borderId="25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0" fontId="4" fillId="0" borderId="0" xfId="0" applyFont="1" applyAlignment="1">
      <alignment horizontal="center"/>
    </xf>
    <xf numFmtId="4" fontId="19" fillId="0" borderId="9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21" xfId="0" applyNumberFormat="1" applyFont="1" applyBorder="1" applyAlignment="1">
      <alignment horizontal="right"/>
    </xf>
    <xf numFmtId="4" fontId="19" fillId="0" borderId="30" xfId="0" applyNumberFormat="1" applyFont="1" applyBorder="1"/>
    <xf numFmtId="4" fontId="19" fillId="0" borderId="43" xfId="0" applyNumberFormat="1" applyFont="1" applyBorder="1"/>
    <xf numFmtId="4" fontId="21" fillId="0" borderId="0" xfId="0" applyNumberFormat="1" applyFont="1" applyBorder="1"/>
    <xf numFmtId="4" fontId="21" fillId="0" borderId="21" xfId="0" applyNumberFormat="1" applyFont="1" applyBorder="1"/>
    <xf numFmtId="4" fontId="19" fillId="0" borderId="29" xfId="0" applyNumberFormat="1" applyFont="1" applyBorder="1"/>
    <xf numFmtId="4" fontId="19" fillId="0" borderId="44" xfId="0" applyNumberFormat="1" applyFont="1" applyBorder="1"/>
    <xf numFmtId="0" fontId="19" fillId="0" borderId="0" xfId="0" applyFont="1" applyAlignment="1">
      <alignment wrapText="1"/>
    </xf>
    <xf numFmtId="4" fontId="21" fillId="0" borderId="0" xfId="0" applyNumberFormat="1" applyFont="1"/>
    <xf numFmtId="0" fontId="19" fillId="0" borderId="8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0" xfId="0" applyFont="1"/>
    <xf numFmtId="4" fontId="19" fillId="0" borderId="45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 horizontal="right"/>
    </xf>
    <xf numFmtId="4" fontId="19" fillId="0" borderId="43" xfId="0" applyNumberFormat="1" applyFont="1" applyBorder="1" applyAlignment="1">
      <alignment horizontal="right"/>
    </xf>
    <xf numFmtId="0" fontId="19" fillId="0" borderId="8" xfId="0" applyFont="1" applyBorder="1"/>
    <xf numFmtId="0" fontId="19" fillId="0" borderId="32" xfId="0" applyFont="1" applyBorder="1"/>
    <xf numFmtId="0" fontId="19" fillId="0" borderId="37" xfId="0" applyFont="1" applyBorder="1"/>
    <xf numFmtId="4" fontId="21" fillId="0" borderId="9" xfId="0" applyNumberFormat="1" applyFont="1" applyBorder="1"/>
    <xf numFmtId="4" fontId="21" fillId="0" borderId="45" xfId="0" applyNumberFormat="1" applyFont="1" applyBorder="1"/>
    <xf numFmtId="4" fontId="21" fillId="0" borderId="30" xfId="0" applyNumberFormat="1" applyFont="1" applyBorder="1"/>
    <xf numFmtId="4" fontId="21" fillId="0" borderId="43" xfId="0" applyNumberFormat="1" applyFont="1" applyBorder="1"/>
    <xf numFmtId="0" fontId="20" fillId="0" borderId="8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2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3" fontId="24" fillId="0" borderId="47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/>
    </xf>
    <xf numFmtId="3" fontId="24" fillId="0" borderId="35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49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3" fontId="24" fillId="0" borderId="37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33" fillId="0" borderId="53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4" fontId="32" fillId="0" borderId="0" xfId="0" applyNumberFormat="1" applyFont="1" applyBorder="1"/>
    <xf numFmtId="4" fontId="32" fillId="0" borderId="0" xfId="0" applyNumberFormat="1" applyFont="1" applyBorder="1" applyAlignment="1">
      <alignment horizontal="right" wrapText="1"/>
    </xf>
    <xf numFmtId="164" fontId="32" fillId="0" borderId="0" xfId="0" applyNumberFormat="1" applyFont="1" applyBorder="1"/>
    <xf numFmtId="0" fontId="32" fillId="0" borderId="0" xfId="0" applyFont="1" applyBorder="1"/>
    <xf numFmtId="0" fontId="21" fillId="0" borderId="0" xfId="0" applyFont="1"/>
    <xf numFmtId="0" fontId="19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left" wrapText="1"/>
    </xf>
    <xf numFmtId="0" fontId="5" fillId="0" borderId="55" xfId="0" applyFont="1" applyBorder="1" applyAlignment="1">
      <alignment horizontal="left" vertical="center" wrapText="1"/>
    </xf>
    <xf numFmtId="4" fontId="24" fillId="0" borderId="55" xfId="0" applyNumberFormat="1" applyFont="1" applyBorder="1" applyAlignment="1">
      <alignment horizontal="left" vertical="center" wrapText="1"/>
    </xf>
    <xf numFmtId="0" fontId="3" fillId="0" borderId="55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3" fontId="24" fillId="0" borderId="5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164" fontId="3" fillId="0" borderId="55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top"/>
    </xf>
    <xf numFmtId="164" fontId="18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3" fontId="28" fillId="0" borderId="51" xfId="0" applyNumberFormat="1" applyFont="1" applyBorder="1" applyAlignment="1">
      <alignment horizontal="center" vertical="center" wrapText="1"/>
    </xf>
    <xf numFmtId="3" fontId="29" fillId="0" borderId="51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30" fillId="0" borderId="52" xfId="0" applyNumberFormat="1" applyFont="1" applyBorder="1" applyAlignment="1">
      <alignment horizontal="right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4" fontId="20" fillId="0" borderId="56" xfId="0" applyNumberFormat="1" applyFont="1" applyBorder="1" applyAlignment="1">
      <alignment horizontal="center"/>
    </xf>
    <xf numFmtId="4" fontId="20" fillId="0" borderId="57" xfId="0" applyNumberFormat="1" applyFont="1" applyBorder="1" applyAlignment="1">
      <alignment horizontal="center"/>
    </xf>
    <xf numFmtId="4" fontId="20" fillId="0" borderId="58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5" fillId="0" borderId="55" xfId="0" applyFont="1" applyBorder="1" applyAlignment="1">
      <alignment horizontal="left" vertical="center" wrapText="1"/>
    </xf>
    <xf numFmtId="4" fontId="5" fillId="0" borderId="55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28" fillId="0" borderId="56" xfId="0" applyNumberFormat="1" applyFont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9" fontId="33" fillId="3" borderId="49" xfId="0" applyNumberFormat="1" applyFont="1" applyFill="1" applyBorder="1" applyAlignment="1">
      <alignment horizontal="center" vertical="center" wrapText="1"/>
    </xf>
    <xf numFmtId="49" fontId="33" fillId="3" borderId="59" xfId="0" applyNumberFormat="1" applyFont="1" applyFill="1" applyBorder="1" applyAlignment="1">
      <alignment horizontal="center" vertical="center" wrapText="1"/>
    </xf>
    <xf numFmtId="49" fontId="8" fillId="3" borderId="47" xfId="0" applyNumberFormat="1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9" fontId="13" fillId="3" borderId="58" xfId="0" applyNumberFormat="1" applyFont="1" applyFill="1" applyBorder="1" applyAlignment="1">
      <alignment horizontal="center" vertical="center" wrapText="1"/>
    </xf>
    <xf numFmtId="49" fontId="13" fillId="3" borderId="57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45" xfId="0" applyNumberFormat="1" applyFont="1" applyFill="1" applyBorder="1" applyAlignment="1">
      <alignment horizontal="center" vertical="center" wrapText="1"/>
    </xf>
    <xf numFmtId="49" fontId="13" fillId="3" borderId="43" xfId="0" applyNumberFormat="1" applyFont="1" applyFill="1" applyBorder="1" applyAlignment="1">
      <alignment horizontal="center" vertical="center" wrapText="1"/>
    </xf>
    <xf numFmtId="49" fontId="33" fillId="3" borderId="28" xfId="0" applyNumberFormat="1" applyFont="1" applyFill="1" applyBorder="1" applyAlignment="1">
      <alignment horizontal="center" vertical="center" wrapText="1"/>
    </xf>
    <xf numFmtId="49" fontId="33" fillId="3" borderId="16" xfId="0" applyNumberFormat="1" applyFont="1" applyFill="1" applyBorder="1" applyAlignment="1">
      <alignment horizontal="center" vertical="center" wrapText="1"/>
    </xf>
    <xf numFmtId="49" fontId="33" fillId="3" borderId="60" xfId="0" applyNumberFormat="1" applyFont="1" applyFill="1" applyBorder="1" applyAlignment="1">
      <alignment horizontal="center" vertical="center" wrapText="1"/>
    </xf>
    <xf numFmtId="49" fontId="33" fillId="3" borderId="1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49" fontId="33" fillId="3" borderId="3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166" fontId="12" fillId="0" borderId="47" xfId="0" applyNumberFormat="1" applyFont="1" applyBorder="1" applyAlignment="1">
      <alignment horizontal="center" vertical="center" wrapText="1"/>
    </xf>
    <xf numFmtId="166" fontId="12" fillId="0" borderId="4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67" fontId="15" fillId="0" borderId="47" xfId="0" applyNumberFormat="1" applyFont="1" applyBorder="1" applyAlignment="1">
      <alignment horizontal="right" vertical="center" wrapText="1"/>
    </xf>
    <xf numFmtId="167" fontId="15" fillId="0" borderId="44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166" fontId="12" fillId="3" borderId="47" xfId="0" applyNumberFormat="1" applyFont="1" applyFill="1" applyBorder="1" applyAlignment="1">
      <alignment horizontal="center" vertical="center" wrapText="1"/>
    </xf>
    <xf numFmtId="166" fontId="12" fillId="3" borderId="44" xfId="0" applyNumberFormat="1" applyFont="1" applyFill="1" applyBorder="1" applyAlignment="1">
      <alignment horizontal="center" vertical="center" wrapText="1"/>
    </xf>
    <xf numFmtId="167" fontId="15" fillId="4" borderId="47" xfId="0" applyNumberFormat="1" applyFont="1" applyFill="1" applyBorder="1" applyAlignment="1">
      <alignment horizontal="right" vertical="center" wrapText="1"/>
    </xf>
    <xf numFmtId="167" fontId="15" fillId="4" borderId="44" xfId="0" applyNumberFormat="1" applyFont="1" applyFill="1" applyBorder="1" applyAlignment="1">
      <alignment horizontal="right" vertical="center" wrapText="1"/>
    </xf>
    <xf numFmtId="166" fontId="12" fillId="3" borderId="45" xfId="0" applyNumberFormat="1" applyFont="1" applyFill="1" applyBorder="1" applyAlignment="1">
      <alignment horizontal="center" vertical="center" wrapText="1"/>
    </xf>
    <xf numFmtId="166" fontId="12" fillId="3" borderId="43" xfId="0" applyNumberFormat="1" applyFont="1" applyFill="1" applyBorder="1" applyAlignment="1">
      <alignment horizontal="center" vertical="center" wrapText="1"/>
    </xf>
    <xf numFmtId="166" fontId="12" fillId="0" borderId="45" xfId="0" applyNumberFormat="1" applyFont="1" applyBorder="1" applyAlignment="1">
      <alignment horizontal="center" vertical="center" wrapText="1"/>
    </xf>
    <xf numFmtId="166" fontId="12" fillId="0" borderId="43" xfId="0" applyNumberFormat="1" applyFont="1" applyBorder="1" applyAlignment="1">
      <alignment horizontal="center" vertical="center" wrapText="1"/>
    </xf>
    <xf numFmtId="167" fontId="15" fillId="3" borderId="47" xfId="0" applyNumberFormat="1" applyFont="1" applyFill="1" applyBorder="1" applyAlignment="1">
      <alignment horizontal="right" vertical="center" wrapText="1"/>
    </xf>
    <xf numFmtId="167" fontId="15" fillId="3" borderId="4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 topLeftCell="A16">
      <selection activeCell="C17" sqref="C17"/>
    </sheetView>
  </sheetViews>
  <sheetFormatPr defaultColWidth="9.140625" defaultRowHeight="15"/>
  <cols>
    <col min="2" max="2" width="15.00390625" style="106" customWidth="1"/>
    <col min="3" max="6" width="15.00390625" style="107" customWidth="1"/>
  </cols>
  <sheetData>
    <row r="1" spans="2:6" ht="29.4" thickBot="1">
      <c r="B1" s="247" t="s">
        <v>132</v>
      </c>
      <c r="C1" s="247"/>
      <c r="D1" s="247"/>
      <c r="E1" s="247"/>
      <c r="F1" s="247"/>
    </row>
    <row r="2" spans="2:6" s="96" customFormat="1" ht="21">
      <c r="B2" s="122" t="s">
        <v>108</v>
      </c>
      <c r="C2" s="246" t="s">
        <v>131</v>
      </c>
      <c r="D2" s="244"/>
      <c r="E2" s="244"/>
      <c r="F2" s="245"/>
    </row>
    <row r="3" spans="2:6" s="96" customFormat="1" ht="21.6" thickBot="1">
      <c r="B3" s="123" t="s">
        <v>126</v>
      </c>
      <c r="C3" s="97" t="s">
        <v>95</v>
      </c>
      <c r="D3" s="98" t="s">
        <v>96</v>
      </c>
      <c r="E3" s="98" t="s">
        <v>97</v>
      </c>
      <c r="F3" s="99" t="s">
        <v>98</v>
      </c>
    </row>
    <row r="4" spans="2:6" ht="16.2" thickBot="1">
      <c r="B4" s="108"/>
      <c r="C4" s="100">
        <v>77</v>
      </c>
      <c r="D4" s="100">
        <v>79</v>
      </c>
      <c r="E4" s="100">
        <v>335</v>
      </c>
      <c r="F4" s="101">
        <v>2350</v>
      </c>
    </row>
    <row r="5" spans="2:6" ht="15">
      <c r="B5" s="109" t="s">
        <v>100</v>
      </c>
      <c r="C5" s="102">
        <v>19.25</v>
      </c>
      <c r="D5" s="102">
        <v>19.75</v>
      </c>
      <c r="E5" s="102">
        <v>83.75</v>
      </c>
      <c r="F5" s="103">
        <v>587.5</v>
      </c>
    </row>
    <row r="6" spans="2:6" ht="15">
      <c r="B6" s="109" t="s">
        <v>101</v>
      </c>
      <c r="C6" s="102">
        <v>7.286</v>
      </c>
      <c r="D6" s="102">
        <v>11.041</v>
      </c>
      <c r="E6" s="102">
        <v>36.855999999999995</v>
      </c>
      <c r="F6" s="103">
        <v>276.189</v>
      </c>
    </row>
    <row r="7" spans="2:6" ht="16.2" thickBot="1">
      <c r="B7" s="109" t="s">
        <v>118</v>
      </c>
      <c r="C7" s="102">
        <v>-11.964</v>
      </c>
      <c r="D7" s="102">
        <v>-8.709</v>
      </c>
      <c r="E7" s="102">
        <v>-46.894000000000005</v>
      </c>
      <c r="F7" s="103">
        <v>-311.311</v>
      </c>
    </row>
    <row r="8" spans="2:6" s="94" customFormat="1" ht="16.2" thickBot="1">
      <c r="B8" s="110" t="s">
        <v>119</v>
      </c>
      <c r="C8" s="104">
        <v>-62.15064935064935</v>
      </c>
      <c r="D8" s="104">
        <v>-44.09620253164557</v>
      </c>
      <c r="E8" s="104">
        <v>-55.99283582089553</v>
      </c>
      <c r="F8" s="105">
        <v>-52.98910638297872</v>
      </c>
    </row>
    <row r="9" ht="16.2" thickBot="1"/>
    <row r="10" spans="2:6" s="94" customFormat="1" ht="21">
      <c r="B10" s="122" t="s">
        <v>108</v>
      </c>
      <c r="C10" s="246" t="s">
        <v>131</v>
      </c>
      <c r="D10" s="244"/>
      <c r="E10" s="244"/>
      <c r="F10" s="245"/>
    </row>
    <row r="11" spans="2:6" s="94" customFormat="1" ht="21.6" thickBot="1">
      <c r="B11" s="123" t="s">
        <v>127</v>
      </c>
      <c r="C11" s="97" t="s">
        <v>95</v>
      </c>
      <c r="D11" s="98" t="s">
        <v>96</v>
      </c>
      <c r="E11" s="98" t="s">
        <v>97</v>
      </c>
      <c r="F11" s="99" t="s">
        <v>98</v>
      </c>
    </row>
    <row r="12" spans="2:6" ht="16.2" thickBot="1">
      <c r="B12" s="108"/>
      <c r="C12" s="100">
        <v>77</v>
      </c>
      <c r="D12" s="100">
        <v>79</v>
      </c>
      <c r="E12" s="100">
        <v>335</v>
      </c>
      <c r="F12" s="101">
        <v>2350</v>
      </c>
    </row>
    <row r="13" spans="2:6" ht="15">
      <c r="B13" s="109" t="s">
        <v>100</v>
      </c>
      <c r="C13" s="102">
        <v>19.25</v>
      </c>
      <c r="D13" s="102">
        <v>19.75</v>
      </c>
      <c r="E13" s="102">
        <v>83.75</v>
      </c>
      <c r="F13" s="103">
        <v>587.5</v>
      </c>
    </row>
    <row r="14" spans="2:6" ht="15">
      <c r="B14" s="109" t="s">
        <v>101</v>
      </c>
      <c r="C14" s="102">
        <v>19.165999999999997</v>
      </c>
      <c r="D14" s="102">
        <v>16.754</v>
      </c>
      <c r="E14" s="102">
        <v>64.753</v>
      </c>
      <c r="F14" s="103">
        <v>489.158</v>
      </c>
    </row>
    <row r="15" spans="2:6" ht="16.2" thickBot="1">
      <c r="B15" s="109" t="s">
        <v>118</v>
      </c>
      <c r="C15" s="102">
        <v>-0.08400000000000318</v>
      </c>
      <c r="D15" s="102">
        <v>-2.9959999999999987</v>
      </c>
      <c r="E15" s="102">
        <v>-18.997</v>
      </c>
      <c r="F15" s="103">
        <v>-98.34199999999998</v>
      </c>
    </row>
    <row r="16" spans="2:6" s="94" customFormat="1" ht="16.2" thickBot="1">
      <c r="B16" s="110" t="s">
        <v>119</v>
      </c>
      <c r="C16" s="104">
        <v>-0.4363636363636516</v>
      </c>
      <c r="D16" s="104">
        <v>-15.169620253164553</v>
      </c>
      <c r="E16" s="104">
        <v>-22.682985074626856</v>
      </c>
      <c r="F16" s="105">
        <v>-16.739063829787227</v>
      </c>
    </row>
    <row r="17" ht="16.2" thickBot="1"/>
    <row r="18" spans="2:6" s="94" customFormat="1" ht="21">
      <c r="B18" s="122" t="s">
        <v>112</v>
      </c>
      <c r="C18" s="244" t="s">
        <v>131</v>
      </c>
      <c r="D18" s="244"/>
      <c r="E18" s="244"/>
      <c r="F18" s="245"/>
    </row>
    <row r="19" spans="2:6" s="94" customFormat="1" ht="21.6" thickBot="1">
      <c r="B19" s="123" t="s">
        <v>128</v>
      </c>
      <c r="C19" s="98" t="s">
        <v>95</v>
      </c>
      <c r="D19" s="98" t="s">
        <v>96</v>
      </c>
      <c r="E19" s="98" t="s">
        <v>97</v>
      </c>
      <c r="F19" s="99" t="s">
        <v>98</v>
      </c>
    </row>
    <row r="20" spans="2:6" ht="16.2" thickBot="1">
      <c r="B20" s="109"/>
      <c r="C20" s="100">
        <v>77</v>
      </c>
      <c r="D20" s="100">
        <v>79</v>
      </c>
      <c r="E20" s="100">
        <v>335</v>
      </c>
      <c r="F20" s="101">
        <v>2350</v>
      </c>
    </row>
    <row r="21" spans="2:6" ht="15">
      <c r="B21" s="109" t="s">
        <v>113</v>
      </c>
      <c r="C21" s="102">
        <v>26.95</v>
      </c>
      <c r="D21" s="102">
        <v>27.65</v>
      </c>
      <c r="E21" s="102">
        <v>117.24999999999999</v>
      </c>
      <c r="F21" s="103">
        <v>822.5</v>
      </c>
    </row>
    <row r="22" spans="2:6" ht="15">
      <c r="B22" s="109" t="s">
        <v>114</v>
      </c>
      <c r="C22" s="102">
        <v>22.480999999999998</v>
      </c>
      <c r="D22" s="102">
        <v>21.906</v>
      </c>
      <c r="E22" s="102">
        <v>79.739</v>
      </c>
      <c r="F22" s="103">
        <v>608.9529999999999</v>
      </c>
    </row>
    <row r="23" spans="2:6" ht="16.2" thickBot="1">
      <c r="B23" s="109" t="s">
        <v>118</v>
      </c>
      <c r="C23" s="102">
        <v>-4.469000000000001</v>
      </c>
      <c r="D23" s="102">
        <v>-5.744</v>
      </c>
      <c r="E23" s="102">
        <v>-37.51099999999998</v>
      </c>
      <c r="F23" s="103">
        <v>-213.54700000000014</v>
      </c>
    </row>
    <row r="24" spans="2:6" s="94" customFormat="1" ht="16.2" thickBot="1">
      <c r="B24" s="110" t="s">
        <v>119</v>
      </c>
      <c r="C24" s="104">
        <v>-16.58256029684601</v>
      </c>
      <c r="D24" s="104">
        <v>-20.77396021699819</v>
      </c>
      <c r="E24" s="104">
        <v>-31.99232409381662</v>
      </c>
      <c r="F24" s="105">
        <v>-25.963161094224944</v>
      </c>
    </row>
    <row r="25" ht="16.2" thickBot="1"/>
    <row r="26" spans="2:6" s="94" customFormat="1" ht="21">
      <c r="B26" s="122" t="s">
        <v>117</v>
      </c>
      <c r="C26" s="244" t="s">
        <v>131</v>
      </c>
      <c r="D26" s="244"/>
      <c r="E26" s="244"/>
      <c r="F26" s="245"/>
    </row>
    <row r="27" spans="2:6" s="94" customFormat="1" ht="21.6" thickBot="1">
      <c r="B27" s="123" t="s">
        <v>129</v>
      </c>
      <c r="C27" s="98" t="s">
        <v>95</v>
      </c>
      <c r="D27" s="98" t="s">
        <v>96</v>
      </c>
      <c r="E27" s="98" t="s">
        <v>97</v>
      </c>
      <c r="F27" s="99" t="s">
        <v>98</v>
      </c>
    </row>
    <row r="28" spans="2:6" ht="16.2" thickBot="1">
      <c r="B28" s="109"/>
      <c r="C28" s="100">
        <v>77</v>
      </c>
      <c r="D28" s="100">
        <v>79</v>
      </c>
      <c r="E28" s="100">
        <v>335</v>
      </c>
      <c r="F28" s="101">
        <v>2350</v>
      </c>
    </row>
    <row r="29" spans="2:6" ht="15">
      <c r="B29" s="109" t="s">
        <v>115</v>
      </c>
      <c r="C29" s="102">
        <v>7.7</v>
      </c>
      <c r="D29" s="102">
        <v>7.9</v>
      </c>
      <c r="E29" s="102">
        <v>33.5</v>
      </c>
      <c r="F29" s="103">
        <v>235</v>
      </c>
    </row>
    <row r="30" spans="2:6" ht="15">
      <c r="B30" s="109" t="s">
        <v>116</v>
      </c>
      <c r="C30" s="102">
        <v>5.846000000000001</v>
      </c>
      <c r="D30" s="102">
        <v>6.5329999999999995</v>
      </c>
      <c r="E30" s="102">
        <v>36.199</v>
      </c>
      <c r="F30" s="103">
        <v>212.969</v>
      </c>
    </row>
    <row r="31" spans="2:6" ht="16.2" thickBot="1">
      <c r="B31" s="109" t="s">
        <v>118</v>
      </c>
      <c r="C31" s="102">
        <v>-1.8539999999999992</v>
      </c>
      <c r="D31" s="102">
        <v>-1.3670000000000009</v>
      </c>
      <c r="E31" s="102">
        <v>2.698999999999998</v>
      </c>
      <c r="F31" s="103">
        <v>-22.031000000000006</v>
      </c>
    </row>
    <row r="32" spans="2:6" s="94" customFormat="1" ht="16.2" thickBot="1">
      <c r="B32" s="110" t="s">
        <v>119</v>
      </c>
      <c r="C32" s="104">
        <v>-24.077922077922068</v>
      </c>
      <c r="D32" s="104">
        <v>-17.303797468354446</v>
      </c>
      <c r="E32" s="104">
        <v>8.056716417910437</v>
      </c>
      <c r="F32" s="105">
        <v>-9.374893617021272</v>
      </c>
    </row>
    <row r="33" ht="16.2" thickBot="1"/>
    <row r="34" spans="2:6" s="94" customFormat="1" ht="21">
      <c r="B34" s="122" t="s">
        <v>117</v>
      </c>
      <c r="C34" s="244" t="s">
        <v>131</v>
      </c>
      <c r="D34" s="244"/>
      <c r="E34" s="244"/>
      <c r="F34" s="245"/>
    </row>
    <row r="35" spans="2:6" s="94" customFormat="1" ht="21.6" thickBot="1">
      <c r="B35" s="123" t="s">
        <v>130</v>
      </c>
      <c r="C35" s="98" t="s">
        <v>95</v>
      </c>
      <c r="D35" s="98" t="s">
        <v>96</v>
      </c>
      <c r="E35" s="98" t="s">
        <v>97</v>
      </c>
      <c r="F35" s="99" t="s">
        <v>98</v>
      </c>
    </row>
    <row r="36" spans="2:6" ht="16.2" thickBot="1">
      <c r="B36" s="109"/>
      <c r="C36" s="100">
        <v>77</v>
      </c>
      <c r="D36" s="100">
        <v>79</v>
      </c>
      <c r="E36" s="100">
        <v>335</v>
      </c>
      <c r="F36" s="101">
        <v>2350</v>
      </c>
    </row>
    <row r="37" spans="2:6" ht="15">
      <c r="B37" s="109" t="s">
        <v>115</v>
      </c>
      <c r="C37" s="102">
        <v>7.7</v>
      </c>
      <c r="D37" s="102">
        <v>7.9</v>
      </c>
      <c r="E37" s="102">
        <v>33.5</v>
      </c>
      <c r="F37" s="103">
        <v>235</v>
      </c>
    </row>
    <row r="38" spans="2:6" ht="15">
      <c r="B38" s="109" t="s">
        <v>116</v>
      </c>
      <c r="C38" s="102">
        <v>5.939000000000001</v>
      </c>
      <c r="D38" s="102">
        <v>7.0840000000000005</v>
      </c>
      <c r="E38" s="102">
        <v>33.485</v>
      </c>
      <c r="F38" s="103">
        <v>213.544</v>
      </c>
    </row>
    <row r="39" spans="2:6" ht="16.2" thickBot="1">
      <c r="B39" s="109" t="s">
        <v>118</v>
      </c>
      <c r="C39" s="102">
        <v>-1.7609999999999992</v>
      </c>
      <c r="D39" s="102">
        <v>-0.8159999999999998</v>
      </c>
      <c r="E39" s="102">
        <v>-0.015000000000000568</v>
      </c>
      <c r="F39" s="103">
        <v>-21.45599999999999</v>
      </c>
    </row>
    <row r="40" spans="2:6" s="94" customFormat="1" ht="16.2" thickBot="1">
      <c r="B40" s="110" t="s">
        <v>119</v>
      </c>
      <c r="C40" s="104">
        <v>-22.87012987012986</v>
      </c>
      <c r="D40" s="104">
        <v>-10.329113924050631</v>
      </c>
      <c r="E40" s="104">
        <v>-0.04477611940299653</v>
      </c>
      <c r="F40" s="105">
        <v>-9.130212765957452</v>
      </c>
    </row>
  </sheetData>
  <mergeCells count="6">
    <mergeCell ref="C26:F26"/>
    <mergeCell ref="C10:F10"/>
    <mergeCell ref="C34:F34"/>
    <mergeCell ref="B1:F1"/>
    <mergeCell ref="C2:F2"/>
    <mergeCell ref="C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 topLeftCell="A1">
      <pane xSplit="2" ySplit="5" topLeftCell="E6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9.140625" defaultRowHeight="15"/>
  <cols>
    <col min="1" max="1" width="3.57421875" style="17" customWidth="1"/>
    <col min="2" max="2" width="38.00390625" style="17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64" customWidth="1"/>
    <col min="8" max="8" width="6.00390625" style="27" bestFit="1" customWidth="1"/>
    <col min="9" max="9" width="6.00390625" style="64" customWidth="1"/>
    <col min="10" max="10" width="6.00390625" style="27" bestFit="1" customWidth="1"/>
    <col min="11" max="11" width="6.00390625" style="64" customWidth="1"/>
    <col min="12" max="12" width="6.00390625" style="27" customWidth="1"/>
    <col min="13" max="13" width="6.00390625" style="64" customWidth="1"/>
    <col min="14" max="14" width="6.421875" style="27" bestFit="1" customWidth="1"/>
    <col min="15" max="15" width="6.00390625" style="27" bestFit="1" customWidth="1"/>
    <col min="16" max="16" width="6.00390625" style="64" customWidth="1"/>
    <col min="17" max="17" width="6.00390625" style="27" bestFit="1" customWidth="1"/>
    <col min="18" max="18" width="6.00390625" style="64" customWidth="1"/>
    <col min="19" max="19" width="5.7109375" style="27" bestFit="1" customWidth="1"/>
    <col min="20" max="20" width="6.28125" style="64" customWidth="1"/>
    <col min="21" max="21" width="6.28125" style="27" customWidth="1"/>
    <col min="22" max="22" width="6.28125" style="64" customWidth="1"/>
    <col min="23" max="23" width="8.8515625" style="17" customWidth="1"/>
    <col min="24" max="24" width="3.7109375" style="18" customWidth="1"/>
    <col min="25" max="27" width="3.421875" style="18" customWidth="1"/>
  </cols>
  <sheetData>
    <row r="1" spans="1:22" ht="42.6" customHeight="1" thickBot="1">
      <c r="A1" s="319" t="s">
        <v>105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1:22" ht="25.8" customHeight="1" thickBot="1">
      <c r="A2" s="258" t="s">
        <v>51</v>
      </c>
      <c r="B2" s="311" t="s">
        <v>52</v>
      </c>
      <c r="C2" s="314" t="s">
        <v>53</v>
      </c>
      <c r="D2" s="306" t="s">
        <v>90</v>
      </c>
      <c r="E2" s="300" t="s">
        <v>54</v>
      </c>
      <c r="F2" s="301"/>
      <c r="G2" s="301"/>
      <c r="H2" s="301"/>
      <c r="I2" s="301"/>
      <c r="J2" s="301"/>
      <c r="K2" s="301"/>
      <c r="L2" s="301"/>
      <c r="M2" s="302"/>
      <c r="N2" s="300" t="s">
        <v>55</v>
      </c>
      <c r="O2" s="301"/>
      <c r="P2" s="301"/>
      <c r="Q2" s="301"/>
      <c r="R2" s="301"/>
      <c r="S2" s="301"/>
      <c r="T2" s="301"/>
      <c r="U2" s="301"/>
      <c r="V2" s="302"/>
    </row>
    <row r="3" spans="1:22" ht="16.2" customHeight="1" thickBot="1">
      <c r="A3" s="259"/>
      <c r="B3" s="312"/>
      <c r="C3" s="315"/>
      <c r="D3" s="307"/>
      <c r="E3" s="321" t="s">
        <v>92</v>
      </c>
      <c r="F3" s="322"/>
      <c r="G3" s="322"/>
      <c r="H3" s="322"/>
      <c r="I3" s="322"/>
      <c r="J3" s="322"/>
      <c r="K3" s="322"/>
      <c r="L3" s="322"/>
      <c r="M3" s="323"/>
      <c r="N3" s="321" t="s">
        <v>92</v>
      </c>
      <c r="O3" s="322"/>
      <c r="P3" s="322"/>
      <c r="Q3" s="322"/>
      <c r="R3" s="322"/>
      <c r="S3" s="322"/>
      <c r="T3" s="322"/>
      <c r="U3" s="322"/>
      <c r="V3" s="323"/>
    </row>
    <row r="4" spans="1:22" ht="24.6" thickBot="1">
      <c r="A4" s="259"/>
      <c r="B4" s="312"/>
      <c r="C4" s="315"/>
      <c r="D4" s="308"/>
      <c r="E4" s="32" t="s">
        <v>56</v>
      </c>
      <c r="F4" s="296" t="s">
        <v>88</v>
      </c>
      <c r="G4" s="297"/>
      <c r="H4" s="296" t="s">
        <v>57</v>
      </c>
      <c r="I4" s="297"/>
      <c r="J4" s="296" t="s">
        <v>89</v>
      </c>
      <c r="K4" s="297"/>
      <c r="L4" s="296" t="s">
        <v>106</v>
      </c>
      <c r="M4" s="297"/>
      <c r="N4" s="60" t="s">
        <v>56</v>
      </c>
      <c r="O4" s="330" t="s">
        <v>88</v>
      </c>
      <c r="P4" s="331"/>
      <c r="Q4" s="330" t="s">
        <v>57</v>
      </c>
      <c r="R4" s="331"/>
      <c r="S4" s="330" t="s">
        <v>89</v>
      </c>
      <c r="T4" s="331"/>
      <c r="U4" s="330" t="s">
        <v>106</v>
      </c>
      <c r="V4" s="331"/>
    </row>
    <row r="5" spans="1:22" ht="15" thickBot="1">
      <c r="A5" s="310"/>
      <c r="B5" s="313"/>
      <c r="C5" s="316"/>
      <c r="D5" s="309"/>
      <c r="E5" s="33" t="s">
        <v>58</v>
      </c>
      <c r="F5" s="41" t="s">
        <v>59</v>
      </c>
      <c r="G5" s="61" t="s">
        <v>91</v>
      </c>
      <c r="H5" s="41" t="s">
        <v>60</v>
      </c>
      <c r="I5" s="61" t="s">
        <v>91</v>
      </c>
      <c r="J5" s="41" t="s">
        <v>93</v>
      </c>
      <c r="K5" s="61" t="s">
        <v>91</v>
      </c>
      <c r="L5" s="57" t="s">
        <v>107</v>
      </c>
      <c r="M5" s="67" t="s">
        <v>91</v>
      </c>
      <c r="N5" s="33" t="s">
        <v>58</v>
      </c>
      <c r="O5" s="41" t="s">
        <v>59</v>
      </c>
      <c r="P5" s="61" t="s">
        <v>91</v>
      </c>
      <c r="Q5" s="41" t="s">
        <v>60</v>
      </c>
      <c r="R5" s="61" t="s">
        <v>91</v>
      </c>
      <c r="S5" s="41" t="s">
        <v>93</v>
      </c>
      <c r="T5" s="61" t="s">
        <v>91</v>
      </c>
      <c r="U5" s="57" t="s">
        <v>107</v>
      </c>
      <c r="V5" s="67" t="s">
        <v>91</v>
      </c>
    </row>
    <row r="6" spans="1:27" ht="15">
      <c r="A6" s="69">
        <v>1</v>
      </c>
      <c r="B6" s="29" t="s">
        <v>61</v>
      </c>
      <c r="C6" s="21" t="s">
        <v>62</v>
      </c>
      <c r="D6" s="35">
        <v>54</v>
      </c>
      <c r="E6" s="22">
        <v>80</v>
      </c>
      <c r="F6" s="43">
        <f aca="true" t="shared" si="0" ref="F6:F33">E6*X6/100</f>
        <v>20</v>
      </c>
      <c r="G6" s="62">
        <f>D6*F6/1000</f>
        <v>1.08</v>
      </c>
      <c r="H6" s="43">
        <f aca="true" t="shared" si="1" ref="H6:H33">E6*Y6/100</f>
        <v>28</v>
      </c>
      <c r="I6" s="65">
        <f>D6*H6/1000</f>
        <v>1.512</v>
      </c>
      <c r="J6" s="43">
        <f aca="true" t="shared" si="2" ref="J6:J33">E6*Z6/100</f>
        <v>8</v>
      </c>
      <c r="K6" s="62">
        <f>D6*J6/1000</f>
        <v>0.432</v>
      </c>
      <c r="L6" s="59">
        <f>E6*AA6</f>
        <v>56</v>
      </c>
      <c r="M6" s="65">
        <f>D6*L6/1000</f>
        <v>3.024</v>
      </c>
      <c r="N6" s="22">
        <v>120</v>
      </c>
      <c r="O6" s="43">
        <f>N6*X6/100</f>
        <v>30</v>
      </c>
      <c r="P6" s="62">
        <f>D6*O6/1000</f>
        <v>1.62</v>
      </c>
      <c r="Q6" s="43">
        <f>N6*Y6/100</f>
        <v>42</v>
      </c>
      <c r="R6" s="65">
        <f>D6*Q6/1000</f>
        <v>2.268</v>
      </c>
      <c r="S6" s="50">
        <f>N6*Z6/100</f>
        <v>12</v>
      </c>
      <c r="T6" s="65">
        <f>D6*S6/1000</f>
        <v>0.648</v>
      </c>
      <c r="U6" s="59">
        <f>N6*AA6</f>
        <v>84</v>
      </c>
      <c r="V6" s="65">
        <f>D6*U6/1000</f>
        <v>4.536</v>
      </c>
      <c r="X6" s="18">
        <v>25</v>
      </c>
      <c r="Y6" s="18">
        <v>35</v>
      </c>
      <c r="Z6" s="18">
        <v>10</v>
      </c>
      <c r="AA6" s="18">
        <v>0.7</v>
      </c>
    </row>
    <row r="7" spans="1:27" ht="15">
      <c r="A7" s="69">
        <v>2</v>
      </c>
      <c r="B7" s="30" t="s">
        <v>63</v>
      </c>
      <c r="C7" s="21" t="s">
        <v>62</v>
      </c>
      <c r="D7" s="36">
        <v>85</v>
      </c>
      <c r="E7" s="24">
        <v>150</v>
      </c>
      <c r="F7" s="43">
        <f t="shared" si="0"/>
        <v>37.5</v>
      </c>
      <c r="G7" s="62">
        <f aca="true" t="shared" si="3" ref="G7:G33">D7*F7/1000</f>
        <v>3.1875</v>
      </c>
      <c r="H7" s="43">
        <f t="shared" si="1"/>
        <v>52.5</v>
      </c>
      <c r="I7" s="65">
        <f aca="true" t="shared" si="4" ref="I7:I33">D7*H7/1000</f>
        <v>4.4625</v>
      </c>
      <c r="J7" s="47">
        <f t="shared" si="2"/>
        <v>15</v>
      </c>
      <c r="K7" s="62">
        <f aca="true" t="shared" si="5" ref="K7:K33">D7*J7/1000</f>
        <v>1.275</v>
      </c>
      <c r="L7" s="59">
        <f aca="true" t="shared" si="6" ref="L7:L33">E7*AA7</f>
        <v>105</v>
      </c>
      <c r="M7" s="65">
        <f aca="true" t="shared" si="7" ref="M7:M33">D7*L7/1000</f>
        <v>8.925</v>
      </c>
      <c r="N7" s="24">
        <v>200</v>
      </c>
      <c r="O7" s="43">
        <f aca="true" t="shared" si="8" ref="O7:O33">N7*X7/100</f>
        <v>50</v>
      </c>
      <c r="P7" s="62">
        <f aca="true" t="shared" si="9" ref="P7:P33">D7*O7/1000</f>
        <v>4.25</v>
      </c>
      <c r="Q7" s="43">
        <f aca="true" t="shared" si="10" ref="Q7:Q33">N7*Y7/100</f>
        <v>70</v>
      </c>
      <c r="R7" s="65">
        <f aca="true" t="shared" si="11" ref="R7:R33">D7*Q7/1000</f>
        <v>5.95</v>
      </c>
      <c r="S7" s="50">
        <f aca="true" t="shared" si="12" ref="S7:S33">N7*Z7/100</f>
        <v>20</v>
      </c>
      <c r="T7" s="65">
        <f aca="true" t="shared" si="13" ref="T7:T33">D7*S7/1000</f>
        <v>1.7</v>
      </c>
      <c r="U7" s="59">
        <f aca="true" t="shared" si="14" ref="U7:U33">N7*AA7</f>
        <v>140</v>
      </c>
      <c r="V7" s="65">
        <f aca="true" t="shared" si="15" ref="V7:V33">D7*U7/1000</f>
        <v>11.9</v>
      </c>
      <c r="X7" s="18">
        <v>25</v>
      </c>
      <c r="Y7" s="18">
        <v>35</v>
      </c>
      <c r="Z7" s="18">
        <v>10</v>
      </c>
      <c r="AA7" s="18">
        <v>0.7</v>
      </c>
    </row>
    <row r="8" spans="1:27" ht="15">
      <c r="A8" s="69">
        <v>3</v>
      </c>
      <c r="B8" s="30" t="s">
        <v>64</v>
      </c>
      <c r="C8" s="21" t="s">
        <v>62</v>
      </c>
      <c r="D8" s="36">
        <v>36</v>
      </c>
      <c r="E8" s="24">
        <v>15</v>
      </c>
      <c r="F8" s="43">
        <f t="shared" si="0"/>
        <v>3.75</v>
      </c>
      <c r="G8" s="62">
        <f t="shared" si="3"/>
        <v>0.135</v>
      </c>
      <c r="H8" s="43">
        <f t="shared" si="1"/>
        <v>5.25</v>
      </c>
      <c r="I8" s="65">
        <f t="shared" si="4"/>
        <v>0.189</v>
      </c>
      <c r="J8" s="47">
        <f t="shared" si="2"/>
        <v>1.5</v>
      </c>
      <c r="K8" s="62">
        <f t="shared" si="5"/>
        <v>0.054</v>
      </c>
      <c r="L8" s="59">
        <f t="shared" si="6"/>
        <v>10.5</v>
      </c>
      <c r="M8" s="65">
        <f t="shared" si="7"/>
        <v>0.378</v>
      </c>
      <c r="N8" s="24">
        <v>20</v>
      </c>
      <c r="O8" s="43">
        <f t="shared" si="8"/>
        <v>5</v>
      </c>
      <c r="P8" s="62">
        <f t="shared" si="9"/>
        <v>0.18</v>
      </c>
      <c r="Q8" s="43">
        <f t="shared" si="10"/>
        <v>7</v>
      </c>
      <c r="R8" s="65">
        <f t="shared" si="11"/>
        <v>0.252</v>
      </c>
      <c r="S8" s="50">
        <f t="shared" si="12"/>
        <v>2</v>
      </c>
      <c r="T8" s="65">
        <f t="shared" si="13"/>
        <v>0.072</v>
      </c>
      <c r="U8" s="59">
        <f t="shared" si="14"/>
        <v>14</v>
      </c>
      <c r="V8" s="65">
        <f t="shared" si="15"/>
        <v>0.504</v>
      </c>
      <c r="X8" s="18">
        <v>25</v>
      </c>
      <c r="Y8" s="18">
        <v>35</v>
      </c>
      <c r="Z8" s="18">
        <v>10</v>
      </c>
      <c r="AA8" s="18">
        <v>0.7</v>
      </c>
    </row>
    <row r="9" spans="1:27" ht="15">
      <c r="A9" s="69">
        <v>4</v>
      </c>
      <c r="B9" s="30" t="s">
        <v>65</v>
      </c>
      <c r="C9" s="21" t="s">
        <v>62</v>
      </c>
      <c r="D9" s="36">
        <v>70.4</v>
      </c>
      <c r="E9" s="24">
        <v>45</v>
      </c>
      <c r="F9" s="43">
        <f t="shared" si="0"/>
        <v>11.25</v>
      </c>
      <c r="G9" s="62">
        <f t="shared" si="3"/>
        <v>0.7920000000000001</v>
      </c>
      <c r="H9" s="43">
        <f t="shared" si="1"/>
        <v>15.75</v>
      </c>
      <c r="I9" s="65">
        <f t="shared" si="4"/>
        <v>1.1088000000000002</v>
      </c>
      <c r="J9" s="47">
        <f t="shared" si="2"/>
        <v>4.5</v>
      </c>
      <c r="K9" s="62">
        <f t="shared" si="5"/>
        <v>0.3168</v>
      </c>
      <c r="L9" s="59">
        <f t="shared" si="6"/>
        <v>31.499999999999996</v>
      </c>
      <c r="M9" s="65">
        <f t="shared" si="7"/>
        <v>2.2176</v>
      </c>
      <c r="N9" s="24">
        <v>50</v>
      </c>
      <c r="O9" s="43">
        <f t="shared" si="8"/>
        <v>12.5</v>
      </c>
      <c r="P9" s="62">
        <f t="shared" si="9"/>
        <v>0.8800000000000001</v>
      </c>
      <c r="Q9" s="43">
        <f t="shared" si="10"/>
        <v>17.5</v>
      </c>
      <c r="R9" s="65">
        <f t="shared" si="11"/>
        <v>1.232</v>
      </c>
      <c r="S9" s="50">
        <f t="shared" si="12"/>
        <v>5</v>
      </c>
      <c r="T9" s="65">
        <f t="shared" si="13"/>
        <v>0.352</v>
      </c>
      <c r="U9" s="59">
        <f t="shared" si="14"/>
        <v>35</v>
      </c>
      <c r="V9" s="65">
        <f t="shared" si="15"/>
        <v>2.464</v>
      </c>
      <c r="X9" s="18">
        <v>25</v>
      </c>
      <c r="Y9" s="18">
        <v>35</v>
      </c>
      <c r="Z9" s="18">
        <v>10</v>
      </c>
      <c r="AA9" s="18">
        <v>0.7</v>
      </c>
    </row>
    <row r="10" spans="1:27" ht="15">
      <c r="A10" s="69">
        <v>5</v>
      </c>
      <c r="B10" s="30" t="s">
        <v>66</v>
      </c>
      <c r="C10" s="21" t="s">
        <v>62</v>
      </c>
      <c r="D10" s="36">
        <v>48</v>
      </c>
      <c r="E10" s="24">
        <v>15</v>
      </c>
      <c r="F10" s="43">
        <f t="shared" si="0"/>
        <v>3.75</v>
      </c>
      <c r="G10" s="62">
        <f t="shared" si="3"/>
        <v>0.18</v>
      </c>
      <c r="H10" s="43">
        <f t="shared" si="1"/>
        <v>5.25</v>
      </c>
      <c r="I10" s="65">
        <f t="shared" si="4"/>
        <v>0.252</v>
      </c>
      <c r="J10" s="47">
        <f t="shared" si="2"/>
        <v>1.5</v>
      </c>
      <c r="K10" s="62">
        <f t="shared" si="5"/>
        <v>0.072</v>
      </c>
      <c r="L10" s="59">
        <f t="shared" si="6"/>
        <v>10.5</v>
      </c>
      <c r="M10" s="65">
        <f t="shared" si="7"/>
        <v>0.504</v>
      </c>
      <c r="N10" s="24">
        <v>20</v>
      </c>
      <c r="O10" s="43">
        <f t="shared" si="8"/>
        <v>5</v>
      </c>
      <c r="P10" s="62">
        <f t="shared" si="9"/>
        <v>0.24</v>
      </c>
      <c r="Q10" s="43">
        <f t="shared" si="10"/>
        <v>7</v>
      </c>
      <c r="R10" s="65">
        <f t="shared" si="11"/>
        <v>0.336</v>
      </c>
      <c r="S10" s="50">
        <f t="shared" si="12"/>
        <v>2</v>
      </c>
      <c r="T10" s="65">
        <f t="shared" si="13"/>
        <v>0.096</v>
      </c>
      <c r="U10" s="59">
        <f t="shared" si="14"/>
        <v>14</v>
      </c>
      <c r="V10" s="65">
        <f t="shared" si="15"/>
        <v>0.672</v>
      </c>
      <c r="X10" s="18">
        <v>25</v>
      </c>
      <c r="Y10" s="18">
        <v>35</v>
      </c>
      <c r="Z10" s="18">
        <v>10</v>
      </c>
      <c r="AA10" s="18">
        <v>0.7</v>
      </c>
    </row>
    <row r="11" spans="1:27" ht="15">
      <c r="A11" s="69">
        <v>6</v>
      </c>
      <c r="B11" s="30" t="s">
        <v>102</v>
      </c>
      <c r="C11" s="21" t="s">
        <v>62</v>
      </c>
      <c r="D11" s="36">
        <v>20</v>
      </c>
      <c r="E11" s="24">
        <v>250</v>
      </c>
      <c r="F11" s="43">
        <f t="shared" si="0"/>
        <v>62.5</v>
      </c>
      <c r="G11" s="62">
        <f t="shared" si="3"/>
        <v>1.25</v>
      </c>
      <c r="H11" s="43">
        <f t="shared" si="1"/>
        <v>87.5</v>
      </c>
      <c r="I11" s="65">
        <f t="shared" si="4"/>
        <v>1.75</v>
      </c>
      <c r="J11" s="47">
        <f t="shared" si="2"/>
        <v>25</v>
      </c>
      <c r="K11" s="62">
        <f t="shared" si="5"/>
        <v>0.5</v>
      </c>
      <c r="L11" s="59">
        <f t="shared" si="6"/>
        <v>175</v>
      </c>
      <c r="M11" s="65">
        <f t="shared" si="7"/>
        <v>3.5</v>
      </c>
      <c r="N11" s="24">
        <v>250</v>
      </c>
      <c r="O11" s="43">
        <f t="shared" si="8"/>
        <v>62.5</v>
      </c>
      <c r="P11" s="62">
        <f t="shared" si="9"/>
        <v>1.25</v>
      </c>
      <c r="Q11" s="43">
        <f t="shared" si="10"/>
        <v>87.5</v>
      </c>
      <c r="R11" s="65">
        <f t="shared" si="11"/>
        <v>1.75</v>
      </c>
      <c r="S11" s="50">
        <f t="shared" si="12"/>
        <v>25</v>
      </c>
      <c r="T11" s="65">
        <f t="shared" si="13"/>
        <v>0.5</v>
      </c>
      <c r="U11" s="59">
        <f t="shared" si="14"/>
        <v>175</v>
      </c>
      <c r="V11" s="65">
        <f t="shared" si="15"/>
        <v>3.5</v>
      </c>
      <c r="X11" s="18">
        <v>25</v>
      </c>
      <c r="Y11" s="18">
        <v>35</v>
      </c>
      <c r="Z11" s="18">
        <v>10</v>
      </c>
      <c r="AA11" s="18">
        <v>0.7</v>
      </c>
    </row>
    <row r="12" spans="1:27" ht="15">
      <c r="A12" s="69">
        <v>7</v>
      </c>
      <c r="B12" s="30" t="s">
        <v>103</v>
      </c>
      <c r="C12" s="21" t="s">
        <v>62</v>
      </c>
      <c r="D12" s="36">
        <v>130</v>
      </c>
      <c r="E12" s="24">
        <v>350</v>
      </c>
      <c r="F12" s="43">
        <f t="shared" si="0"/>
        <v>87.5</v>
      </c>
      <c r="G12" s="62">
        <f t="shared" si="3"/>
        <v>11.375</v>
      </c>
      <c r="H12" s="43">
        <f t="shared" si="1"/>
        <v>122.5</v>
      </c>
      <c r="I12" s="65">
        <f t="shared" si="4"/>
        <v>15.925</v>
      </c>
      <c r="J12" s="47">
        <f t="shared" si="2"/>
        <v>35</v>
      </c>
      <c r="K12" s="62">
        <f t="shared" si="5"/>
        <v>4.55</v>
      </c>
      <c r="L12" s="59">
        <f t="shared" si="6"/>
        <v>244.99999999999997</v>
      </c>
      <c r="M12" s="65">
        <f t="shared" si="7"/>
        <v>31.849999999999998</v>
      </c>
      <c r="N12" s="24">
        <v>400</v>
      </c>
      <c r="O12" s="43">
        <f t="shared" si="8"/>
        <v>100</v>
      </c>
      <c r="P12" s="62">
        <f t="shared" si="9"/>
        <v>13</v>
      </c>
      <c r="Q12" s="43">
        <f t="shared" si="10"/>
        <v>140</v>
      </c>
      <c r="R12" s="65">
        <f t="shared" si="11"/>
        <v>18.2</v>
      </c>
      <c r="S12" s="50">
        <f t="shared" si="12"/>
        <v>40</v>
      </c>
      <c r="T12" s="65">
        <f t="shared" si="13"/>
        <v>5.2</v>
      </c>
      <c r="U12" s="59">
        <f t="shared" si="14"/>
        <v>280</v>
      </c>
      <c r="V12" s="65">
        <f t="shared" si="15"/>
        <v>36.4</v>
      </c>
      <c r="X12" s="18">
        <v>25</v>
      </c>
      <c r="Y12" s="18">
        <v>35</v>
      </c>
      <c r="Z12" s="18">
        <v>10</v>
      </c>
      <c r="AA12" s="18">
        <v>0.7</v>
      </c>
    </row>
    <row r="13" spans="1:27" ht="15">
      <c r="A13" s="69">
        <v>8</v>
      </c>
      <c r="B13" s="30" t="s">
        <v>104</v>
      </c>
      <c r="C13" s="21" t="s">
        <v>62</v>
      </c>
      <c r="D13" s="36">
        <v>200</v>
      </c>
      <c r="E13" s="24">
        <v>200</v>
      </c>
      <c r="F13" s="70"/>
      <c r="G13" s="62">
        <f t="shared" si="3"/>
        <v>0</v>
      </c>
      <c r="H13" s="43">
        <f>E13*AA13</f>
        <v>140</v>
      </c>
      <c r="I13" s="65">
        <f t="shared" si="4"/>
        <v>28</v>
      </c>
      <c r="J13" s="47"/>
      <c r="K13" s="62">
        <f t="shared" si="5"/>
        <v>0</v>
      </c>
      <c r="L13" s="59">
        <f t="shared" si="6"/>
        <v>140</v>
      </c>
      <c r="M13" s="65">
        <f t="shared" si="7"/>
        <v>28</v>
      </c>
      <c r="N13" s="24">
        <v>200</v>
      </c>
      <c r="O13" s="43"/>
      <c r="P13" s="62">
        <f t="shared" si="9"/>
        <v>0</v>
      </c>
      <c r="Q13" s="43">
        <f>N13*AA13</f>
        <v>140</v>
      </c>
      <c r="R13" s="65">
        <f t="shared" si="11"/>
        <v>28</v>
      </c>
      <c r="S13" s="50"/>
      <c r="T13" s="65">
        <f t="shared" si="13"/>
        <v>0</v>
      </c>
      <c r="U13" s="59">
        <f t="shared" si="14"/>
        <v>140</v>
      </c>
      <c r="V13" s="65">
        <f t="shared" si="15"/>
        <v>28</v>
      </c>
      <c r="X13" s="18">
        <v>25</v>
      </c>
      <c r="Y13" s="18">
        <v>35</v>
      </c>
      <c r="Z13" s="18">
        <v>10</v>
      </c>
      <c r="AA13" s="18">
        <v>0.7</v>
      </c>
    </row>
    <row r="14" spans="1:27" ht="27.6">
      <c r="A14" s="69">
        <v>9</v>
      </c>
      <c r="B14" s="30" t="s">
        <v>67</v>
      </c>
      <c r="C14" s="21" t="s">
        <v>62</v>
      </c>
      <c r="D14" s="36">
        <v>550</v>
      </c>
      <c r="E14" s="24">
        <v>15</v>
      </c>
      <c r="F14" s="43"/>
      <c r="G14" s="62">
        <f t="shared" si="3"/>
        <v>0</v>
      </c>
      <c r="H14" s="43">
        <f>E14*0.7</f>
        <v>10.5</v>
      </c>
      <c r="I14" s="65">
        <f t="shared" si="4"/>
        <v>5.775</v>
      </c>
      <c r="J14" s="47"/>
      <c r="K14" s="62">
        <f t="shared" si="5"/>
        <v>0</v>
      </c>
      <c r="L14" s="59">
        <f t="shared" si="6"/>
        <v>10.5</v>
      </c>
      <c r="M14" s="65">
        <f t="shared" si="7"/>
        <v>5.775</v>
      </c>
      <c r="N14" s="24">
        <v>20</v>
      </c>
      <c r="O14" s="43"/>
      <c r="P14" s="62">
        <f t="shared" si="9"/>
        <v>0</v>
      </c>
      <c r="Q14" s="43">
        <f>N14*0.7</f>
        <v>14</v>
      </c>
      <c r="R14" s="65">
        <f t="shared" si="11"/>
        <v>7.7</v>
      </c>
      <c r="S14" s="50"/>
      <c r="T14" s="65">
        <f t="shared" si="13"/>
        <v>0</v>
      </c>
      <c r="U14" s="59">
        <f t="shared" si="14"/>
        <v>14</v>
      </c>
      <c r="V14" s="65">
        <f t="shared" si="15"/>
        <v>7.7</v>
      </c>
      <c r="X14" s="18">
        <v>25</v>
      </c>
      <c r="Y14" s="18">
        <v>35</v>
      </c>
      <c r="Z14" s="18">
        <v>10</v>
      </c>
      <c r="AA14" s="18">
        <v>0.7</v>
      </c>
    </row>
    <row r="15" spans="1:27" ht="27.6">
      <c r="A15" s="69">
        <v>10</v>
      </c>
      <c r="B15" s="30" t="s">
        <v>68</v>
      </c>
      <c r="C15" s="21" t="s">
        <v>69</v>
      </c>
      <c r="D15" s="36">
        <v>70</v>
      </c>
      <c r="E15" s="24">
        <v>200</v>
      </c>
      <c r="F15" s="43"/>
      <c r="G15" s="62">
        <f t="shared" si="3"/>
        <v>0</v>
      </c>
      <c r="H15" s="43">
        <f>E15*0.7</f>
        <v>140</v>
      </c>
      <c r="I15" s="65">
        <f t="shared" si="4"/>
        <v>9.8</v>
      </c>
      <c r="J15" s="47"/>
      <c r="K15" s="62">
        <f t="shared" si="5"/>
        <v>0</v>
      </c>
      <c r="L15" s="59">
        <f t="shared" si="6"/>
        <v>140</v>
      </c>
      <c r="M15" s="65">
        <f t="shared" si="7"/>
        <v>9.8</v>
      </c>
      <c r="N15" s="24">
        <v>200</v>
      </c>
      <c r="O15" s="43"/>
      <c r="P15" s="62">
        <f t="shared" si="9"/>
        <v>0</v>
      </c>
      <c r="Q15" s="43">
        <f>N15*0.7</f>
        <v>140</v>
      </c>
      <c r="R15" s="65">
        <f t="shared" si="11"/>
        <v>9.8</v>
      </c>
      <c r="S15" s="50"/>
      <c r="T15" s="65">
        <f t="shared" si="13"/>
        <v>0</v>
      </c>
      <c r="U15" s="59">
        <f t="shared" si="14"/>
        <v>140</v>
      </c>
      <c r="V15" s="65">
        <f t="shared" si="15"/>
        <v>9.8</v>
      </c>
      <c r="X15" s="18">
        <v>25</v>
      </c>
      <c r="Y15" s="18">
        <v>35</v>
      </c>
      <c r="Z15" s="18">
        <v>10</v>
      </c>
      <c r="AA15" s="18">
        <v>0.7</v>
      </c>
    </row>
    <row r="16" spans="1:27" ht="15">
      <c r="A16" s="69">
        <v>11</v>
      </c>
      <c r="B16" s="30" t="s">
        <v>70</v>
      </c>
      <c r="C16" s="21" t="s">
        <v>62</v>
      </c>
      <c r="D16" s="36">
        <v>467.5</v>
      </c>
      <c r="E16" s="24">
        <v>77</v>
      </c>
      <c r="F16" s="43">
        <f t="shared" si="0"/>
        <v>19.25</v>
      </c>
      <c r="G16" s="62">
        <f t="shared" si="3"/>
        <v>8.999375</v>
      </c>
      <c r="H16" s="43">
        <f>E16*0.45</f>
        <v>34.65</v>
      </c>
      <c r="I16" s="65">
        <f t="shared" si="4"/>
        <v>16.198875</v>
      </c>
      <c r="J16" s="47"/>
      <c r="K16" s="62">
        <f t="shared" si="5"/>
        <v>0</v>
      </c>
      <c r="L16" s="59">
        <f t="shared" si="6"/>
        <v>53.9</v>
      </c>
      <c r="M16" s="65">
        <f t="shared" si="7"/>
        <v>25.19825</v>
      </c>
      <c r="N16" s="24">
        <v>86</v>
      </c>
      <c r="O16" s="43">
        <f t="shared" si="8"/>
        <v>21.5</v>
      </c>
      <c r="P16" s="62">
        <f t="shared" si="9"/>
        <v>10.05125</v>
      </c>
      <c r="Q16" s="43">
        <f>N16*0.45</f>
        <v>38.7</v>
      </c>
      <c r="R16" s="65">
        <f t="shared" si="11"/>
        <v>18.09225</v>
      </c>
      <c r="S16" s="50"/>
      <c r="T16" s="65">
        <f t="shared" si="13"/>
        <v>0</v>
      </c>
      <c r="U16" s="59">
        <f t="shared" si="14"/>
        <v>60.199999999999996</v>
      </c>
      <c r="V16" s="65">
        <f t="shared" si="15"/>
        <v>28.143499999999996</v>
      </c>
      <c r="X16" s="18">
        <v>25</v>
      </c>
      <c r="Y16" s="18">
        <v>35</v>
      </c>
      <c r="Z16" s="18">
        <v>10</v>
      </c>
      <c r="AA16" s="18">
        <v>0.7</v>
      </c>
    </row>
    <row r="17" spans="1:27" ht="15">
      <c r="A17" s="69">
        <v>12</v>
      </c>
      <c r="B17" s="30" t="s">
        <v>71</v>
      </c>
      <c r="C17" s="21" t="s">
        <v>62</v>
      </c>
      <c r="D17" s="36">
        <v>300</v>
      </c>
      <c r="E17" s="24">
        <v>40</v>
      </c>
      <c r="F17" s="43">
        <f t="shared" si="0"/>
        <v>10</v>
      </c>
      <c r="G17" s="62">
        <f t="shared" si="3"/>
        <v>3</v>
      </c>
      <c r="H17" s="43">
        <f>E17*0.45</f>
        <v>18</v>
      </c>
      <c r="I17" s="65">
        <f t="shared" si="4"/>
        <v>5.4</v>
      </c>
      <c r="J17" s="47"/>
      <c r="K17" s="62">
        <f t="shared" si="5"/>
        <v>0</v>
      </c>
      <c r="L17" s="59">
        <f t="shared" si="6"/>
        <v>28</v>
      </c>
      <c r="M17" s="65">
        <f t="shared" si="7"/>
        <v>8.4</v>
      </c>
      <c r="N17" s="24">
        <v>60</v>
      </c>
      <c r="O17" s="43">
        <f t="shared" si="8"/>
        <v>15</v>
      </c>
      <c r="P17" s="62">
        <f t="shared" si="9"/>
        <v>4.5</v>
      </c>
      <c r="Q17" s="43">
        <f aca="true" t="shared" si="16" ref="Q17:Q18">N17*0.45</f>
        <v>27</v>
      </c>
      <c r="R17" s="65">
        <f t="shared" si="11"/>
        <v>8.1</v>
      </c>
      <c r="S17" s="50"/>
      <c r="T17" s="65">
        <f t="shared" si="13"/>
        <v>0</v>
      </c>
      <c r="U17" s="59">
        <f t="shared" si="14"/>
        <v>42</v>
      </c>
      <c r="V17" s="65">
        <f t="shared" si="15"/>
        <v>12.6</v>
      </c>
      <c r="X17" s="18">
        <v>25</v>
      </c>
      <c r="Y17" s="18">
        <v>35</v>
      </c>
      <c r="Z17" s="18">
        <v>10</v>
      </c>
      <c r="AA17" s="18">
        <v>0.7</v>
      </c>
    </row>
    <row r="18" spans="1:27" ht="15">
      <c r="A18" s="69">
        <v>13</v>
      </c>
      <c r="B18" s="30" t="s">
        <v>72</v>
      </c>
      <c r="C18" s="21" t="s">
        <v>62</v>
      </c>
      <c r="D18" s="36">
        <v>450</v>
      </c>
      <c r="E18" s="24">
        <v>60</v>
      </c>
      <c r="F18" s="43">
        <f t="shared" si="0"/>
        <v>15</v>
      </c>
      <c r="G18" s="62">
        <f t="shared" si="3"/>
        <v>6.75</v>
      </c>
      <c r="H18" s="43">
        <f>E18*0.45</f>
        <v>27</v>
      </c>
      <c r="I18" s="65">
        <f t="shared" si="4"/>
        <v>12.15</v>
      </c>
      <c r="J18" s="47"/>
      <c r="K18" s="62">
        <f t="shared" si="5"/>
        <v>0</v>
      </c>
      <c r="L18" s="59">
        <f t="shared" si="6"/>
        <v>42</v>
      </c>
      <c r="M18" s="65">
        <f t="shared" si="7"/>
        <v>18.9</v>
      </c>
      <c r="N18" s="24">
        <v>80</v>
      </c>
      <c r="O18" s="43">
        <f t="shared" si="8"/>
        <v>20</v>
      </c>
      <c r="P18" s="62">
        <f t="shared" si="9"/>
        <v>9</v>
      </c>
      <c r="Q18" s="43">
        <f t="shared" si="16"/>
        <v>36</v>
      </c>
      <c r="R18" s="65">
        <f t="shared" si="11"/>
        <v>16.2</v>
      </c>
      <c r="S18" s="50"/>
      <c r="T18" s="65">
        <f t="shared" si="13"/>
        <v>0</v>
      </c>
      <c r="U18" s="59">
        <f t="shared" si="14"/>
        <v>56</v>
      </c>
      <c r="V18" s="65">
        <f t="shared" si="15"/>
        <v>25.2</v>
      </c>
      <c r="X18" s="18">
        <v>25</v>
      </c>
      <c r="Y18" s="18">
        <v>35</v>
      </c>
      <c r="Z18" s="18">
        <v>10</v>
      </c>
      <c r="AA18" s="18">
        <v>0.7</v>
      </c>
    </row>
    <row r="19" spans="1:27" ht="15">
      <c r="A19" s="69">
        <v>14</v>
      </c>
      <c r="B19" s="30" t="s">
        <v>73</v>
      </c>
      <c r="C19" s="21" t="s">
        <v>62</v>
      </c>
      <c r="D19" s="36">
        <v>500</v>
      </c>
      <c r="E19" s="24">
        <v>15</v>
      </c>
      <c r="F19" s="43">
        <f>E19*X19/100</f>
        <v>3.75</v>
      </c>
      <c r="G19" s="62">
        <f t="shared" si="3"/>
        <v>1.875</v>
      </c>
      <c r="H19" s="43">
        <f t="shared" si="1"/>
        <v>5.25</v>
      </c>
      <c r="I19" s="65">
        <f t="shared" si="4"/>
        <v>2.625</v>
      </c>
      <c r="J19" s="47">
        <f t="shared" si="2"/>
        <v>1.5</v>
      </c>
      <c r="K19" s="62">
        <f t="shared" si="5"/>
        <v>0.75</v>
      </c>
      <c r="L19" s="59">
        <f t="shared" si="6"/>
        <v>10.5</v>
      </c>
      <c r="M19" s="65">
        <f t="shared" si="7"/>
        <v>5.25</v>
      </c>
      <c r="N19" s="24">
        <v>20</v>
      </c>
      <c r="O19" s="43">
        <f t="shared" si="8"/>
        <v>5</v>
      </c>
      <c r="P19" s="62">
        <f t="shared" si="9"/>
        <v>2.5</v>
      </c>
      <c r="Q19" s="43">
        <f t="shared" si="10"/>
        <v>7</v>
      </c>
      <c r="R19" s="65">
        <f t="shared" si="11"/>
        <v>3.5</v>
      </c>
      <c r="S19" s="50">
        <f t="shared" si="12"/>
        <v>2</v>
      </c>
      <c r="T19" s="65">
        <f t="shared" si="13"/>
        <v>1</v>
      </c>
      <c r="U19" s="59">
        <f t="shared" si="14"/>
        <v>14</v>
      </c>
      <c r="V19" s="65">
        <f t="shared" si="15"/>
        <v>7</v>
      </c>
      <c r="X19" s="18">
        <v>25</v>
      </c>
      <c r="Y19" s="18">
        <v>35</v>
      </c>
      <c r="Z19" s="18">
        <v>10</v>
      </c>
      <c r="AA19" s="18">
        <v>0.7</v>
      </c>
    </row>
    <row r="20" spans="1:27" ht="27.6">
      <c r="A20" s="69">
        <v>15</v>
      </c>
      <c r="B20" s="30" t="s">
        <v>74</v>
      </c>
      <c r="C20" s="21" t="s">
        <v>69</v>
      </c>
      <c r="D20" s="36">
        <v>85</v>
      </c>
      <c r="E20" s="24">
        <v>300</v>
      </c>
      <c r="F20" s="43">
        <f>E20*0.6</f>
        <v>180</v>
      </c>
      <c r="G20" s="62">
        <f t="shared" si="3"/>
        <v>15.3</v>
      </c>
      <c r="H20" s="43"/>
      <c r="I20" s="65">
        <f t="shared" si="4"/>
        <v>0</v>
      </c>
      <c r="J20" s="47">
        <f t="shared" si="2"/>
        <v>30</v>
      </c>
      <c r="K20" s="62">
        <f t="shared" si="5"/>
        <v>2.55</v>
      </c>
      <c r="L20" s="59">
        <f t="shared" si="6"/>
        <v>210</v>
      </c>
      <c r="M20" s="65">
        <f t="shared" si="7"/>
        <v>17.85</v>
      </c>
      <c r="N20" s="24">
        <v>300</v>
      </c>
      <c r="O20" s="43">
        <f>N20*0.6</f>
        <v>180</v>
      </c>
      <c r="P20" s="62">
        <f t="shared" si="9"/>
        <v>15.3</v>
      </c>
      <c r="Q20" s="43"/>
      <c r="R20" s="65">
        <f t="shared" si="11"/>
        <v>0</v>
      </c>
      <c r="S20" s="50">
        <f t="shared" si="12"/>
        <v>30</v>
      </c>
      <c r="T20" s="65">
        <f t="shared" si="13"/>
        <v>2.55</v>
      </c>
      <c r="U20" s="59">
        <f t="shared" si="14"/>
        <v>210</v>
      </c>
      <c r="V20" s="65">
        <f t="shared" si="15"/>
        <v>17.85</v>
      </c>
      <c r="X20" s="18">
        <v>25</v>
      </c>
      <c r="Y20" s="18">
        <v>35</v>
      </c>
      <c r="Z20" s="18">
        <v>10</v>
      </c>
      <c r="AA20" s="18">
        <v>0.7</v>
      </c>
    </row>
    <row r="21" spans="1:27" ht="27.6">
      <c r="A21" s="69">
        <v>16</v>
      </c>
      <c r="B21" s="30" t="s">
        <v>75</v>
      </c>
      <c r="C21" s="21" t="s">
        <v>69</v>
      </c>
      <c r="D21" s="36">
        <v>120</v>
      </c>
      <c r="E21" s="24">
        <v>150</v>
      </c>
      <c r="F21" s="43">
        <f>E21*X21/100</f>
        <v>37.5</v>
      </c>
      <c r="G21" s="62">
        <f t="shared" si="3"/>
        <v>4.5</v>
      </c>
      <c r="H21" s="43"/>
      <c r="I21" s="65">
        <f t="shared" si="4"/>
        <v>0</v>
      </c>
      <c r="J21" s="47">
        <f>E21*0.45</f>
        <v>67.5</v>
      </c>
      <c r="K21" s="62">
        <f t="shared" si="5"/>
        <v>8.1</v>
      </c>
      <c r="L21" s="59">
        <f t="shared" si="6"/>
        <v>105</v>
      </c>
      <c r="M21" s="65">
        <f t="shared" si="7"/>
        <v>12.6</v>
      </c>
      <c r="N21" s="24">
        <v>180</v>
      </c>
      <c r="O21" s="43">
        <f t="shared" si="8"/>
        <v>45</v>
      </c>
      <c r="P21" s="62">
        <f t="shared" si="9"/>
        <v>5.4</v>
      </c>
      <c r="Q21" s="43"/>
      <c r="R21" s="65">
        <f t="shared" si="11"/>
        <v>0</v>
      </c>
      <c r="S21" s="50">
        <f>N21*0.45</f>
        <v>81</v>
      </c>
      <c r="T21" s="65">
        <f t="shared" si="13"/>
        <v>9.72</v>
      </c>
      <c r="U21" s="59">
        <f t="shared" si="14"/>
        <v>125.99999999999999</v>
      </c>
      <c r="V21" s="65">
        <f t="shared" si="15"/>
        <v>15.119999999999997</v>
      </c>
      <c r="X21" s="18">
        <v>25</v>
      </c>
      <c r="Y21" s="18">
        <v>35</v>
      </c>
      <c r="Z21" s="18">
        <v>10</v>
      </c>
      <c r="AA21" s="18">
        <v>0.7</v>
      </c>
    </row>
    <row r="22" spans="1:27" ht="27.6">
      <c r="A22" s="69">
        <v>17</v>
      </c>
      <c r="B22" s="30" t="s">
        <v>76</v>
      </c>
      <c r="C22" s="21" t="s">
        <v>62</v>
      </c>
      <c r="D22" s="36">
        <v>348</v>
      </c>
      <c r="E22" s="24">
        <v>50</v>
      </c>
      <c r="F22" s="43">
        <f>E22*0.6</f>
        <v>30</v>
      </c>
      <c r="G22" s="62">
        <f t="shared" si="3"/>
        <v>10.44</v>
      </c>
      <c r="H22" s="43"/>
      <c r="I22" s="65">
        <f t="shared" si="4"/>
        <v>0</v>
      </c>
      <c r="J22" s="47">
        <f t="shared" si="2"/>
        <v>5</v>
      </c>
      <c r="K22" s="62">
        <f t="shared" si="5"/>
        <v>1.74</v>
      </c>
      <c r="L22" s="59">
        <f t="shared" si="6"/>
        <v>35</v>
      </c>
      <c r="M22" s="65">
        <f t="shared" si="7"/>
        <v>12.18</v>
      </c>
      <c r="N22" s="24">
        <v>60</v>
      </c>
      <c r="O22" s="43">
        <f>N22*0.6</f>
        <v>36</v>
      </c>
      <c r="P22" s="62">
        <f t="shared" si="9"/>
        <v>12.528</v>
      </c>
      <c r="Q22" s="70"/>
      <c r="R22" s="65">
        <f t="shared" si="11"/>
        <v>0</v>
      </c>
      <c r="S22" s="50">
        <f t="shared" si="12"/>
        <v>6</v>
      </c>
      <c r="T22" s="65">
        <f t="shared" si="13"/>
        <v>2.088</v>
      </c>
      <c r="U22" s="59">
        <f t="shared" si="14"/>
        <v>42</v>
      </c>
      <c r="V22" s="65">
        <f t="shared" si="15"/>
        <v>14.616</v>
      </c>
      <c r="X22" s="18">
        <v>25</v>
      </c>
      <c r="Y22" s="18">
        <v>35</v>
      </c>
      <c r="Z22" s="18">
        <v>10</v>
      </c>
      <c r="AA22" s="18">
        <v>0.7</v>
      </c>
    </row>
    <row r="23" spans="1:27" ht="15">
      <c r="A23" s="69">
        <v>18</v>
      </c>
      <c r="B23" s="30" t="s">
        <v>77</v>
      </c>
      <c r="C23" s="21" t="s">
        <v>62</v>
      </c>
      <c r="D23" s="36">
        <v>681</v>
      </c>
      <c r="E23" s="24">
        <v>10</v>
      </c>
      <c r="F23" s="43">
        <f>E23*0.6</f>
        <v>6</v>
      </c>
      <c r="G23" s="62">
        <f t="shared" si="3"/>
        <v>4.086</v>
      </c>
      <c r="H23" s="43"/>
      <c r="I23" s="65">
        <f t="shared" si="4"/>
        <v>0</v>
      </c>
      <c r="J23" s="47">
        <f t="shared" si="2"/>
        <v>1</v>
      </c>
      <c r="K23" s="62">
        <f t="shared" si="5"/>
        <v>0.681</v>
      </c>
      <c r="L23" s="59">
        <f t="shared" si="6"/>
        <v>7</v>
      </c>
      <c r="M23" s="65">
        <f t="shared" si="7"/>
        <v>4.767</v>
      </c>
      <c r="N23" s="24">
        <v>12</v>
      </c>
      <c r="O23" s="43">
        <f>N23*0.6</f>
        <v>7.199999999999999</v>
      </c>
      <c r="P23" s="62">
        <f t="shared" si="9"/>
        <v>4.9032</v>
      </c>
      <c r="Q23" s="43"/>
      <c r="R23" s="65">
        <f t="shared" si="11"/>
        <v>0</v>
      </c>
      <c r="S23" s="50">
        <f t="shared" si="12"/>
        <v>1.2</v>
      </c>
      <c r="T23" s="65">
        <f t="shared" si="13"/>
        <v>0.8171999999999999</v>
      </c>
      <c r="U23" s="59">
        <f t="shared" si="14"/>
        <v>8.399999999999999</v>
      </c>
      <c r="V23" s="65">
        <f t="shared" si="15"/>
        <v>5.720399999999999</v>
      </c>
      <c r="X23" s="18">
        <v>25</v>
      </c>
      <c r="Y23" s="18">
        <v>35</v>
      </c>
      <c r="Z23" s="18">
        <v>10</v>
      </c>
      <c r="AA23" s="18">
        <v>0.7</v>
      </c>
    </row>
    <row r="24" spans="1:27" ht="27.6">
      <c r="A24" s="69">
        <v>19</v>
      </c>
      <c r="B24" s="30" t="s">
        <v>78</v>
      </c>
      <c r="C24" s="21" t="s">
        <v>62</v>
      </c>
      <c r="D24" s="36">
        <v>308</v>
      </c>
      <c r="E24" s="24">
        <v>10</v>
      </c>
      <c r="F24" s="43">
        <f t="shared" si="0"/>
        <v>2.5</v>
      </c>
      <c r="G24" s="62">
        <f t="shared" si="3"/>
        <v>0.77</v>
      </c>
      <c r="H24" s="43">
        <f t="shared" si="1"/>
        <v>3.5</v>
      </c>
      <c r="I24" s="65">
        <f t="shared" si="4"/>
        <v>1.078</v>
      </c>
      <c r="J24" s="47">
        <f t="shared" si="2"/>
        <v>1</v>
      </c>
      <c r="K24" s="62">
        <f t="shared" si="5"/>
        <v>0.308</v>
      </c>
      <c r="L24" s="59">
        <f t="shared" si="6"/>
        <v>7</v>
      </c>
      <c r="M24" s="65">
        <f t="shared" si="7"/>
        <v>2.156</v>
      </c>
      <c r="N24" s="24">
        <v>10</v>
      </c>
      <c r="O24" s="43">
        <f t="shared" si="8"/>
        <v>2.5</v>
      </c>
      <c r="P24" s="62">
        <f t="shared" si="9"/>
        <v>0.77</v>
      </c>
      <c r="Q24" s="43">
        <f t="shared" si="10"/>
        <v>3.5</v>
      </c>
      <c r="R24" s="65">
        <f t="shared" si="11"/>
        <v>1.078</v>
      </c>
      <c r="S24" s="50">
        <f t="shared" si="12"/>
        <v>1</v>
      </c>
      <c r="T24" s="65">
        <f t="shared" si="13"/>
        <v>0.308</v>
      </c>
      <c r="U24" s="59">
        <f t="shared" si="14"/>
        <v>7</v>
      </c>
      <c r="V24" s="65">
        <f t="shared" si="15"/>
        <v>2.156</v>
      </c>
      <c r="X24" s="18">
        <v>25</v>
      </c>
      <c r="Y24" s="18">
        <v>35</v>
      </c>
      <c r="Z24" s="18">
        <v>10</v>
      </c>
      <c r="AA24" s="18">
        <v>0.7</v>
      </c>
    </row>
    <row r="25" spans="1:27" ht="15">
      <c r="A25" s="69">
        <v>20</v>
      </c>
      <c r="B25" s="30" t="s">
        <v>79</v>
      </c>
      <c r="C25" s="21" t="s">
        <v>62</v>
      </c>
      <c r="D25" s="36">
        <v>712</v>
      </c>
      <c r="E25" s="24">
        <v>30</v>
      </c>
      <c r="F25" s="43">
        <f t="shared" si="0"/>
        <v>7.5</v>
      </c>
      <c r="G25" s="62">
        <f t="shared" si="3"/>
        <v>5.34</v>
      </c>
      <c r="H25" s="43">
        <f t="shared" si="1"/>
        <v>10.5</v>
      </c>
      <c r="I25" s="65">
        <f t="shared" si="4"/>
        <v>7.476</v>
      </c>
      <c r="J25" s="47">
        <f t="shared" si="2"/>
        <v>3</v>
      </c>
      <c r="K25" s="62">
        <f t="shared" si="5"/>
        <v>2.136</v>
      </c>
      <c r="L25" s="59">
        <f t="shared" si="6"/>
        <v>21</v>
      </c>
      <c r="M25" s="65">
        <f t="shared" si="7"/>
        <v>14.952</v>
      </c>
      <c r="N25" s="24">
        <v>35</v>
      </c>
      <c r="O25" s="43">
        <f t="shared" si="8"/>
        <v>8.75</v>
      </c>
      <c r="P25" s="62">
        <f t="shared" si="9"/>
        <v>6.23</v>
      </c>
      <c r="Q25" s="43">
        <f t="shared" si="10"/>
        <v>12.25</v>
      </c>
      <c r="R25" s="65">
        <f t="shared" si="11"/>
        <v>8.722</v>
      </c>
      <c r="S25" s="50">
        <f t="shared" si="12"/>
        <v>3.5</v>
      </c>
      <c r="T25" s="65">
        <f t="shared" si="13"/>
        <v>2.492</v>
      </c>
      <c r="U25" s="59">
        <f t="shared" si="14"/>
        <v>24.5</v>
      </c>
      <c r="V25" s="65">
        <f t="shared" si="15"/>
        <v>17.444</v>
      </c>
      <c r="X25" s="18">
        <v>25</v>
      </c>
      <c r="Y25" s="18">
        <v>35</v>
      </c>
      <c r="Z25" s="18">
        <v>10</v>
      </c>
      <c r="AA25" s="18">
        <v>0.7</v>
      </c>
    </row>
    <row r="26" spans="1:27" ht="15">
      <c r="A26" s="69">
        <v>21</v>
      </c>
      <c r="B26" s="30" t="s">
        <v>80</v>
      </c>
      <c r="C26" s="21" t="s">
        <v>62</v>
      </c>
      <c r="D26" s="36">
        <v>170</v>
      </c>
      <c r="E26" s="24">
        <v>15</v>
      </c>
      <c r="F26" s="43">
        <f t="shared" si="0"/>
        <v>3.75</v>
      </c>
      <c r="G26" s="62">
        <f t="shared" si="3"/>
        <v>0.6375</v>
      </c>
      <c r="H26" s="43">
        <f t="shared" si="1"/>
        <v>5.25</v>
      </c>
      <c r="I26" s="65">
        <f t="shared" si="4"/>
        <v>0.8925</v>
      </c>
      <c r="J26" s="47">
        <f t="shared" si="2"/>
        <v>1.5</v>
      </c>
      <c r="K26" s="62">
        <f t="shared" si="5"/>
        <v>0.255</v>
      </c>
      <c r="L26" s="59">
        <f t="shared" si="6"/>
        <v>10.5</v>
      </c>
      <c r="M26" s="65">
        <f t="shared" si="7"/>
        <v>1.785</v>
      </c>
      <c r="N26" s="24">
        <v>18</v>
      </c>
      <c r="O26" s="43">
        <f t="shared" si="8"/>
        <v>4.5</v>
      </c>
      <c r="P26" s="62">
        <f t="shared" si="9"/>
        <v>0.765</v>
      </c>
      <c r="Q26" s="43">
        <f t="shared" si="10"/>
        <v>6.3</v>
      </c>
      <c r="R26" s="65">
        <f t="shared" si="11"/>
        <v>1.071</v>
      </c>
      <c r="S26" s="50">
        <f t="shared" si="12"/>
        <v>1.8</v>
      </c>
      <c r="T26" s="65">
        <f t="shared" si="13"/>
        <v>0.306</v>
      </c>
      <c r="U26" s="59">
        <f t="shared" si="14"/>
        <v>12.6</v>
      </c>
      <c r="V26" s="65">
        <f t="shared" si="15"/>
        <v>2.142</v>
      </c>
      <c r="X26" s="18">
        <v>25</v>
      </c>
      <c r="Y26" s="18">
        <v>35</v>
      </c>
      <c r="Z26" s="18">
        <v>10</v>
      </c>
      <c r="AA26" s="18">
        <v>0.7</v>
      </c>
    </row>
    <row r="27" spans="1:27" ht="15">
      <c r="A27" s="69">
        <v>22</v>
      </c>
      <c r="B27" s="30" t="s">
        <v>81</v>
      </c>
      <c r="C27" s="21" t="s">
        <v>62</v>
      </c>
      <c r="D27" s="36">
        <v>200</v>
      </c>
      <c r="E27" s="24">
        <v>30</v>
      </c>
      <c r="F27" s="43">
        <f>E27*0.6</f>
        <v>18</v>
      </c>
      <c r="G27" s="62">
        <f t="shared" si="3"/>
        <v>3.6</v>
      </c>
      <c r="H27" s="43"/>
      <c r="I27" s="65">
        <f t="shared" si="4"/>
        <v>0</v>
      </c>
      <c r="J27" s="47">
        <f t="shared" si="2"/>
        <v>3</v>
      </c>
      <c r="K27" s="62">
        <f t="shared" si="5"/>
        <v>0.6</v>
      </c>
      <c r="L27" s="59">
        <f t="shared" si="6"/>
        <v>21</v>
      </c>
      <c r="M27" s="65">
        <f t="shared" si="7"/>
        <v>4.2</v>
      </c>
      <c r="N27" s="24">
        <v>30</v>
      </c>
      <c r="O27" s="43">
        <f>N27*0.6</f>
        <v>18</v>
      </c>
      <c r="P27" s="62">
        <f t="shared" si="9"/>
        <v>3.6</v>
      </c>
      <c r="Q27" s="43"/>
      <c r="R27" s="65">
        <f t="shared" si="11"/>
        <v>0</v>
      </c>
      <c r="S27" s="50">
        <f t="shared" si="12"/>
        <v>3</v>
      </c>
      <c r="T27" s="65">
        <f t="shared" si="13"/>
        <v>0.6</v>
      </c>
      <c r="U27" s="59">
        <f t="shared" si="14"/>
        <v>21</v>
      </c>
      <c r="V27" s="65">
        <f t="shared" si="15"/>
        <v>4.2</v>
      </c>
      <c r="X27" s="18">
        <v>25</v>
      </c>
      <c r="Y27" s="18">
        <v>35</v>
      </c>
      <c r="Z27" s="18">
        <v>10</v>
      </c>
      <c r="AA27" s="18">
        <v>0.7</v>
      </c>
    </row>
    <row r="28" spans="1:27" ht="15">
      <c r="A28" s="69">
        <v>23</v>
      </c>
      <c r="B28" s="30" t="s">
        <v>82</v>
      </c>
      <c r="C28" s="21" t="s">
        <v>62</v>
      </c>
      <c r="D28" s="36">
        <v>95</v>
      </c>
      <c r="E28" s="24">
        <v>40</v>
      </c>
      <c r="F28" s="43">
        <f t="shared" si="0"/>
        <v>10</v>
      </c>
      <c r="G28" s="62">
        <f t="shared" si="3"/>
        <v>0.95</v>
      </c>
      <c r="H28" s="43">
        <f t="shared" si="1"/>
        <v>14</v>
      </c>
      <c r="I28" s="65">
        <f t="shared" si="4"/>
        <v>1.33</v>
      </c>
      <c r="J28" s="47">
        <f t="shared" si="2"/>
        <v>4</v>
      </c>
      <c r="K28" s="62">
        <f t="shared" si="5"/>
        <v>0.38</v>
      </c>
      <c r="L28" s="59">
        <f t="shared" si="6"/>
        <v>28</v>
      </c>
      <c r="M28" s="65">
        <f t="shared" si="7"/>
        <v>2.66</v>
      </c>
      <c r="N28" s="24">
        <v>45</v>
      </c>
      <c r="O28" s="43">
        <f t="shared" si="8"/>
        <v>11.25</v>
      </c>
      <c r="P28" s="62">
        <f t="shared" si="9"/>
        <v>1.06875</v>
      </c>
      <c r="Q28" s="43">
        <f t="shared" si="10"/>
        <v>15.75</v>
      </c>
      <c r="R28" s="65">
        <f t="shared" si="11"/>
        <v>1.49625</v>
      </c>
      <c r="S28" s="50">
        <f t="shared" si="12"/>
        <v>4.5</v>
      </c>
      <c r="T28" s="65">
        <f t="shared" si="13"/>
        <v>0.4275</v>
      </c>
      <c r="U28" s="59">
        <f t="shared" si="14"/>
        <v>31.499999999999996</v>
      </c>
      <c r="V28" s="65">
        <f t="shared" si="15"/>
        <v>2.9924999999999997</v>
      </c>
      <c r="X28" s="18">
        <v>25</v>
      </c>
      <c r="Y28" s="18">
        <v>35</v>
      </c>
      <c r="Z28" s="18">
        <v>10</v>
      </c>
      <c r="AA28" s="18">
        <v>0.7</v>
      </c>
    </row>
    <row r="29" spans="1:27" ht="15">
      <c r="A29" s="69">
        <v>24</v>
      </c>
      <c r="B29" s="30" t="s">
        <v>83</v>
      </c>
      <c r="C29" s="21" t="s">
        <v>62</v>
      </c>
      <c r="D29" s="36">
        <v>200</v>
      </c>
      <c r="E29" s="24">
        <v>10</v>
      </c>
      <c r="F29" s="43">
        <f t="shared" si="0"/>
        <v>2.5</v>
      </c>
      <c r="G29" s="62">
        <f t="shared" si="3"/>
        <v>0.5</v>
      </c>
      <c r="H29" s="43">
        <f t="shared" si="1"/>
        <v>3.5</v>
      </c>
      <c r="I29" s="65">
        <f t="shared" si="4"/>
        <v>0.7</v>
      </c>
      <c r="J29" s="47">
        <f t="shared" si="2"/>
        <v>1</v>
      </c>
      <c r="K29" s="62">
        <f t="shared" si="5"/>
        <v>0.2</v>
      </c>
      <c r="L29" s="59">
        <f t="shared" si="6"/>
        <v>7</v>
      </c>
      <c r="M29" s="65">
        <f t="shared" si="7"/>
        <v>1.4</v>
      </c>
      <c r="N29" s="24">
        <v>15</v>
      </c>
      <c r="O29" s="43">
        <f t="shared" si="8"/>
        <v>3.75</v>
      </c>
      <c r="P29" s="62">
        <f t="shared" si="9"/>
        <v>0.75</v>
      </c>
      <c r="Q29" s="43">
        <f t="shared" si="10"/>
        <v>5.25</v>
      </c>
      <c r="R29" s="65">
        <f t="shared" si="11"/>
        <v>1.05</v>
      </c>
      <c r="S29" s="50">
        <f t="shared" si="12"/>
        <v>1.5</v>
      </c>
      <c r="T29" s="65">
        <f t="shared" si="13"/>
        <v>0.3</v>
      </c>
      <c r="U29" s="59">
        <f t="shared" si="14"/>
        <v>10.5</v>
      </c>
      <c r="V29" s="65">
        <f t="shared" si="15"/>
        <v>2.1</v>
      </c>
      <c r="X29" s="18">
        <v>25</v>
      </c>
      <c r="Y29" s="18">
        <v>35</v>
      </c>
      <c r="Z29" s="18">
        <v>10</v>
      </c>
      <c r="AA29" s="18">
        <v>0.7</v>
      </c>
    </row>
    <row r="30" spans="1:27" ht="15">
      <c r="A30" s="69">
        <v>25</v>
      </c>
      <c r="B30" s="30" t="s">
        <v>84</v>
      </c>
      <c r="C30" s="21" t="s">
        <v>62</v>
      </c>
      <c r="D30" s="36">
        <v>1221</v>
      </c>
      <c r="E30" s="24">
        <v>0.4</v>
      </c>
      <c r="F30" s="43">
        <f>E30*0.6</f>
        <v>0.24</v>
      </c>
      <c r="G30" s="62">
        <f t="shared" si="3"/>
        <v>0.29303999999999997</v>
      </c>
      <c r="H30" s="43"/>
      <c r="I30" s="65">
        <f t="shared" si="4"/>
        <v>0</v>
      </c>
      <c r="J30" s="47">
        <f t="shared" si="2"/>
        <v>0.04</v>
      </c>
      <c r="K30" s="62">
        <f t="shared" si="5"/>
        <v>0.04884</v>
      </c>
      <c r="L30" s="59">
        <f t="shared" si="6"/>
        <v>0.27999999999999997</v>
      </c>
      <c r="M30" s="65">
        <f t="shared" si="7"/>
        <v>0.34187999999999996</v>
      </c>
      <c r="N30" s="24">
        <v>0.4</v>
      </c>
      <c r="O30" s="43">
        <f>N30*0.6</f>
        <v>0.24</v>
      </c>
      <c r="P30" s="62">
        <f t="shared" si="9"/>
        <v>0.29303999999999997</v>
      </c>
      <c r="Q30" s="43"/>
      <c r="R30" s="65">
        <f t="shared" si="11"/>
        <v>0</v>
      </c>
      <c r="S30" s="50">
        <f t="shared" si="12"/>
        <v>0.04</v>
      </c>
      <c r="T30" s="65">
        <f t="shared" si="13"/>
        <v>0.04884</v>
      </c>
      <c r="U30" s="59">
        <f t="shared" si="14"/>
        <v>0.27999999999999997</v>
      </c>
      <c r="V30" s="65">
        <f t="shared" si="15"/>
        <v>0.34187999999999996</v>
      </c>
      <c r="X30" s="18">
        <v>25</v>
      </c>
      <c r="Y30" s="18">
        <v>35</v>
      </c>
      <c r="Z30" s="18">
        <v>10</v>
      </c>
      <c r="AA30" s="18">
        <v>0.7</v>
      </c>
    </row>
    <row r="31" spans="1:27" ht="15">
      <c r="A31" s="69">
        <v>26</v>
      </c>
      <c r="B31" s="30" t="s">
        <v>85</v>
      </c>
      <c r="C31" s="21" t="s">
        <v>62</v>
      </c>
      <c r="D31" s="36">
        <v>300</v>
      </c>
      <c r="E31" s="24">
        <v>1.2</v>
      </c>
      <c r="F31" s="43">
        <f>E31*0.6</f>
        <v>0.72</v>
      </c>
      <c r="G31" s="62">
        <f t="shared" si="3"/>
        <v>0.216</v>
      </c>
      <c r="H31" s="43"/>
      <c r="I31" s="65">
        <f t="shared" si="4"/>
        <v>0</v>
      </c>
      <c r="J31" s="47">
        <f t="shared" si="2"/>
        <v>0.12</v>
      </c>
      <c r="K31" s="62">
        <f t="shared" si="5"/>
        <v>0.036</v>
      </c>
      <c r="L31" s="59">
        <f t="shared" si="6"/>
        <v>0.84</v>
      </c>
      <c r="M31" s="65">
        <f t="shared" si="7"/>
        <v>0.252</v>
      </c>
      <c r="N31" s="24">
        <v>1.2</v>
      </c>
      <c r="O31" s="43">
        <f>N31*0.6</f>
        <v>0.72</v>
      </c>
      <c r="P31" s="62">
        <f t="shared" si="9"/>
        <v>0.216</v>
      </c>
      <c r="Q31" s="43"/>
      <c r="R31" s="65">
        <f t="shared" si="11"/>
        <v>0</v>
      </c>
      <c r="S31" s="50">
        <f t="shared" si="12"/>
        <v>0.12</v>
      </c>
      <c r="T31" s="65">
        <f t="shared" si="13"/>
        <v>0.036</v>
      </c>
      <c r="U31" s="59">
        <f t="shared" si="14"/>
        <v>0.84</v>
      </c>
      <c r="V31" s="65">
        <f t="shared" si="15"/>
        <v>0.252</v>
      </c>
      <c r="X31" s="18">
        <v>25</v>
      </c>
      <c r="Y31" s="18">
        <v>35</v>
      </c>
      <c r="Z31" s="18">
        <v>10</v>
      </c>
      <c r="AA31" s="18">
        <v>0.7</v>
      </c>
    </row>
    <row r="32" spans="1:27" ht="15">
      <c r="A32" s="69">
        <v>27</v>
      </c>
      <c r="B32" s="30" t="s">
        <v>86</v>
      </c>
      <c r="C32" s="21" t="s">
        <v>62</v>
      </c>
      <c r="D32" s="36">
        <v>90</v>
      </c>
      <c r="E32" s="24">
        <v>1</v>
      </c>
      <c r="F32" s="43">
        <f t="shared" si="0"/>
        <v>0.25</v>
      </c>
      <c r="G32" s="62">
        <f t="shared" si="3"/>
        <v>0.0225</v>
      </c>
      <c r="H32" s="43">
        <f t="shared" si="1"/>
        <v>0.35</v>
      </c>
      <c r="I32" s="65">
        <f t="shared" si="4"/>
        <v>0.03149999999999999</v>
      </c>
      <c r="J32" s="47">
        <f t="shared" si="2"/>
        <v>0.1</v>
      </c>
      <c r="K32" s="62">
        <f t="shared" si="5"/>
        <v>0.009</v>
      </c>
      <c r="L32" s="59">
        <f t="shared" si="6"/>
        <v>0.7</v>
      </c>
      <c r="M32" s="65">
        <f t="shared" si="7"/>
        <v>0.06299999999999999</v>
      </c>
      <c r="N32" s="24">
        <v>2</v>
      </c>
      <c r="O32" s="43">
        <f t="shared" si="8"/>
        <v>0.5</v>
      </c>
      <c r="P32" s="62">
        <f t="shared" si="9"/>
        <v>0.045</v>
      </c>
      <c r="Q32" s="43">
        <f t="shared" si="10"/>
        <v>0.7</v>
      </c>
      <c r="R32" s="65">
        <f t="shared" si="11"/>
        <v>0.06299999999999999</v>
      </c>
      <c r="S32" s="50">
        <f t="shared" si="12"/>
        <v>0.2</v>
      </c>
      <c r="T32" s="65">
        <f t="shared" si="13"/>
        <v>0.018</v>
      </c>
      <c r="U32" s="59">
        <f t="shared" si="14"/>
        <v>1.4</v>
      </c>
      <c r="V32" s="65">
        <f t="shared" si="15"/>
        <v>0.12599999999999997</v>
      </c>
      <c r="X32" s="18">
        <v>25</v>
      </c>
      <c r="Y32" s="18">
        <v>35</v>
      </c>
      <c r="Z32" s="18">
        <v>10</v>
      </c>
      <c r="AA32" s="18">
        <v>0.7</v>
      </c>
    </row>
    <row r="33" spans="1:27" ht="15" thickBot="1">
      <c r="A33" s="69">
        <v>28</v>
      </c>
      <c r="B33" s="31" t="s">
        <v>87</v>
      </c>
      <c r="C33" s="25" t="s">
        <v>62</v>
      </c>
      <c r="D33" s="37">
        <v>15</v>
      </c>
      <c r="E33" s="26">
        <v>5</v>
      </c>
      <c r="F33" s="44">
        <f t="shared" si="0"/>
        <v>1.25</v>
      </c>
      <c r="G33" s="63">
        <f t="shared" si="3"/>
        <v>0.01875</v>
      </c>
      <c r="H33" s="44">
        <f t="shared" si="1"/>
        <v>1.75</v>
      </c>
      <c r="I33" s="66">
        <f t="shared" si="4"/>
        <v>0.02625</v>
      </c>
      <c r="J33" s="48">
        <f t="shared" si="2"/>
        <v>0.5</v>
      </c>
      <c r="K33" s="63">
        <f t="shared" si="5"/>
        <v>0.0075</v>
      </c>
      <c r="L33" s="59">
        <f t="shared" si="6"/>
        <v>3.5</v>
      </c>
      <c r="M33" s="68">
        <f t="shared" si="7"/>
        <v>0.0525</v>
      </c>
      <c r="N33" s="39">
        <v>7</v>
      </c>
      <c r="O33" s="44">
        <f t="shared" si="8"/>
        <v>1.75</v>
      </c>
      <c r="P33" s="63">
        <f t="shared" si="9"/>
        <v>0.02625</v>
      </c>
      <c r="Q33" s="44">
        <f t="shared" si="10"/>
        <v>2.45</v>
      </c>
      <c r="R33" s="66">
        <f t="shared" si="11"/>
        <v>0.03675</v>
      </c>
      <c r="S33" s="51">
        <f t="shared" si="12"/>
        <v>0.7</v>
      </c>
      <c r="T33" s="66">
        <f t="shared" si="13"/>
        <v>0.0105</v>
      </c>
      <c r="U33" s="59">
        <f t="shared" si="14"/>
        <v>4.8999999999999995</v>
      </c>
      <c r="V33" s="65">
        <f t="shared" si="15"/>
        <v>0.07349999999999998</v>
      </c>
      <c r="X33" s="18">
        <v>25</v>
      </c>
      <c r="Y33" s="18">
        <v>35</v>
      </c>
      <c r="Z33" s="18">
        <v>10</v>
      </c>
      <c r="AA33" s="18">
        <v>0.7</v>
      </c>
    </row>
    <row r="34" spans="1:27" s="56" customFormat="1" ht="31.8" thickBot="1">
      <c r="A34" s="53"/>
      <c r="B34" s="53"/>
      <c r="C34" s="54"/>
      <c r="D34" s="54"/>
      <c r="E34" s="54"/>
      <c r="F34" s="317">
        <f>SUM(G6:G33)</f>
        <v>85.29766499999998</v>
      </c>
      <c r="G34" s="318"/>
      <c r="H34" s="317">
        <f>SUM(I6:I33)</f>
        <v>116.68242500000001</v>
      </c>
      <c r="I34" s="318"/>
      <c r="J34" s="317">
        <f>SUM(K6:K33)</f>
        <v>25.00114</v>
      </c>
      <c r="K34" s="318"/>
      <c r="L34" s="332">
        <f>SUM(M6:M33)</f>
        <v>226.98123</v>
      </c>
      <c r="M34" s="333"/>
      <c r="N34" s="55"/>
      <c r="O34" s="317">
        <f>SUM(P6:P33)</f>
        <v>99.36649</v>
      </c>
      <c r="P34" s="318"/>
      <c r="Q34" s="317">
        <f>SUM(R6:R33)</f>
        <v>134.89725</v>
      </c>
      <c r="R34" s="318"/>
      <c r="S34" s="317">
        <f>SUM(T6:T33)</f>
        <v>29.290040000000005</v>
      </c>
      <c r="T34" s="318"/>
      <c r="U34" s="332">
        <f>SUM(V6:V33)</f>
        <v>263.55378</v>
      </c>
      <c r="V34" s="333"/>
      <c r="W34" s="53"/>
      <c r="X34" s="53"/>
      <c r="Y34" s="53"/>
      <c r="Z34" s="53"/>
      <c r="AA34" s="53"/>
    </row>
    <row r="35" spans="12:21" ht="15">
      <c r="L35" s="58">
        <f>F34+H34+J34</f>
        <v>226.98122999999998</v>
      </c>
      <c r="U35" s="58">
        <f>O34+Q34+S34</f>
        <v>263.55378</v>
      </c>
    </row>
  </sheetData>
  <mergeCells count="25">
    <mergeCell ref="Q34:R34"/>
    <mergeCell ref="S34:T34"/>
    <mergeCell ref="U34:V34"/>
    <mergeCell ref="H4:I4"/>
    <mergeCell ref="J4:K4"/>
    <mergeCell ref="L4:M4"/>
    <mergeCell ref="O4:P4"/>
    <mergeCell ref="Q4:R4"/>
    <mergeCell ref="S4:T4"/>
    <mergeCell ref="F34:G34"/>
    <mergeCell ref="H34:I34"/>
    <mergeCell ref="J34:K34"/>
    <mergeCell ref="L34:M34"/>
    <mergeCell ref="O34:P34"/>
    <mergeCell ref="A1:V1"/>
    <mergeCell ref="A2:A5"/>
    <mergeCell ref="B2:B5"/>
    <mergeCell ref="C2:C5"/>
    <mergeCell ref="D2:D5"/>
    <mergeCell ref="E2:M2"/>
    <mergeCell ref="N2:V2"/>
    <mergeCell ref="E3:M3"/>
    <mergeCell ref="N3:V3"/>
    <mergeCell ref="F4:G4"/>
    <mergeCell ref="U4:V4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 topLeftCell="A1">
      <selection activeCell="J7" sqref="J7"/>
    </sheetView>
  </sheetViews>
  <sheetFormatPr defaultColWidth="9.140625" defaultRowHeight="15"/>
  <cols>
    <col min="2" max="2" width="15.7109375" style="94" customWidth="1"/>
    <col min="3" max="6" width="15.7109375" style="95" customWidth="1"/>
  </cols>
  <sheetData>
    <row r="1" spans="2:6" ht="25.8">
      <c r="B1" s="248" t="s">
        <v>135</v>
      </c>
      <c r="C1" s="248"/>
      <c r="D1" s="248"/>
      <c r="E1" s="248"/>
      <c r="F1" s="248"/>
    </row>
    <row r="2" spans="2:6" ht="26.4" thickBot="1">
      <c r="B2" s="128"/>
      <c r="C2" s="128"/>
      <c r="D2" s="128"/>
      <c r="E2" s="128"/>
      <c r="F2" s="128"/>
    </row>
    <row r="3" spans="2:6" s="94" customFormat="1" ht="21">
      <c r="B3" s="124" t="s">
        <v>112</v>
      </c>
      <c r="C3" s="244" t="s">
        <v>131</v>
      </c>
      <c r="D3" s="244"/>
      <c r="E3" s="244"/>
      <c r="F3" s="245"/>
    </row>
    <row r="4" spans="2:6" s="94" customFormat="1" ht="21.6" thickBot="1">
      <c r="B4" s="125" t="s">
        <v>133</v>
      </c>
      <c r="C4" s="98" t="s">
        <v>95</v>
      </c>
      <c r="D4" s="98" t="s">
        <v>96</v>
      </c>
      <c r="E4" s="98" t="s">
        <v>97</v>
      </c>
      <c r="F4" s="99" t="s">
        <v>98</v>
      </c>
    </row>
    <row r="5" spans="2:6" s="94" customFormat="1" ht="16.2" thickBot="1">
      <c r="B5" s="116"/>
      <c r="C5" s="113">
        <v>77</v>
      </c>
      <c r="D5" s="113">
        <v>79</v>
      </c>
      <c r="E5" s="113">
        <v>335</v>
      </c>
      <c r="F5" s="114">
        <v>2350</v>
      </c>
    </row>
    <row r="6" spans="2:6" ht="15.6">
      <c r="B6" s="116" t="s">
        <v>113</v>
      </c>
      <c r="C6" s="102">
        <v>26.95</v>
      </c>
      <c r="D6" s="102">
        <v>27.65</v>
      </c>
      <c r="E6" s="102">
        <v>117.24999999999999</v>
      </c>
      <c r="F6" s="103">
        <v>822.5</v>
      </c>
    </row>
    <row r="7" spans="2:6" ht="15.6">
      <c r="B7" s="116" t="s">
        <v>114</v>
      </c>
      <c r="C7" s="102">
        <v>24.055</v>
      </c>
      <c r="D7" s="102">
        <v>23.610000000000003</v>
      </c>
      <c r="E7" s="102">
        <v>87.46100000000001</v>
      </c>
      <c r="F7" s="103">
        <v>664.26</v>
      </c>
    </row>
    <row r="8" spans="2:6" ht="16.2" thickBot="1">
      <c r="B8" s="116" t="s">
        <v>118</v>
      </c>
      <c r="C8" s="102">
        <v>-2.8949999999999996</v>
      </c>
      <c r="D8" s="102">
        <v>-4.039999999999996</v>
      </c>
      <c r="E8" s="102">
        <v>-29.788999999999973</v>
      </c>
      <c r="F8" s="103">
        <v>-158.24</v>
      </c>
    </row>
    <row r="9" spans="2:6" s="94" customFormat="1" ht="16.2" thickBot="1">
      <c r="B9" s="117" t="s">
        <v>119</v>
      </c>
      <c r="C9" s="104">
        <v>-10.742115027829314</v>
      </c>
      <c r="D9" s="104">
        <v>-14.611211573236872</v>
      </c>
      <c r="E9" s="104">
        <v>-25.406396588486118</v>
      </c>
      <c r="F9" s="105">
        <v>-19.23890577507599</v>
      </c>
    </row>
    <row r="10" spans="2:6" s="94" customFormat="1" ht="15.6">
      <c r="B10" s="126"/>
      <c r="C10" s="127"/>
      <c r="D10" s="127"/>
      <c r="E10" s="127"/>
      <c r="F10" s="127"/>
    </row>
    <row r="11" spans="2:6" ht="16.2" thickBot="1">
      <c r="B11" s="111"/>
      <c r="C11" s="107"/>
      <c r="D11" s="107"/>
      <c r="E11" s="107"/>
      <c r="F11" s="107"/>
    </row>
    <row r="12" spans="2:6" s="94" customFormat="1" ht="21">
      <c r="B12" s="124" t="s">
        <v>112</v>
      </c>
      <c r="C12" s="246" t="s">
        <v>136</v>
      </c>
      <c r="D12" s="244"/>
      <c r="E12" s="244"/>
      <c r="F12" s="245"/>
    </row>
    <row r="13" spans="2:6" s="94" customFormat="1" ht="21.6" thickBot="1">
      <c r="B13" s="125" t="s">
        <v>134</v>
      </c>
      <c r="C13" s="97" t="s">
        <v>95</v>
      </c>
      <c r="D13" s="98" t="s">
        <v>96</v>
      </c>
      <c r="E13" s="98" t="s">
        <v>97</v>
      </c>
      <c r="F13" s="99" t="s">
        <v>98</v>
      </c>
    </row>
    <row r="14" spans="2:6" s="94" customFormat="1" ht="16.2" thickBot="1">
      <c r="B14" s="115"/>
      <c r="C14" s="112">
        <v>90</v>
      </c>
      <c r="D14" s="113">
        <v>92</v>
      </c>
      <c r="E14" s="113">
        <v>383</v>
      </c>
      <c r="F14" s="114">
        <v>2713</v>
      </c>
    </row>
    <row r="15" spans="2:6" ht="15.6">
      <c r="B15" s="116" t="s">
        <v>113</v>
      </c>
      <c r="C15" s="118">
        <v>31.499999999999996</v>
      </c>
      <c r="D15" s="102">
        <v>32.199999999999996</v>
      </c>
      <c r="E15" s="102">
        <v>134.04999999999998</v>
      </c>
      <c r="F15" s="103">
        <v>949.55</v>
      </c>
    </row>
    <row r="16" spans="2:6" ht="15.6">
      <c r="B16" s="116" t="s">
        <v>114</v>
      </c>
      <c r="C16" s="118">
        <v>30.846000000000004</v>
      </c>
      <c r="D16" s="102">
        <v>28.924000000000007</v>
      </c>
      <c r="E16" s="102">
        <v>109.21900000000001</v>
      </c>
      <c r="F16" s="103">
        <v>827.631</v>
      </c>
    </row>
    <row r="17" spans="2:6" ht="16.2" thickBot="1">
      <c r="B17" s="116" t="s">
        <v>118</v>
      </c>
      <c r="C17" s="119">
        <v>-0.6539999999999928</v>
      </c>
      <c r="D17" s="120">
        <v>-3.275999999999989</v>
      </c>
      <c r="E17" s="120">
        <v>-24.830999999999975</v>
      </c>
      <c r="F17" s="121">
        <v>-121.91899999999998</v>
      </c>
    </row>
    <row r="18" spans="2:6" s="94" customFormat="1" ht="16.2" thickBot="1">
      <c r="B18" s="117" t="s">
        <v>119</v>
      </c>
      <c r="C18" s="104">
        <v>-2.0761904761904475</v>
      </c>
      <c r="D18" s="104">
        <v>-10.173913043478237</v>
      </c>
      <c r="E18" s="104">
        <v>-18.523685192092486</v>
      </c>
      <c r="F18" s="105">
        <v>-12.839660892001476</v>
      </c>
    </row>
  </sheetData>
  <mergeCells count="3">
    <mergeCell ref="C12:F12"/>
    <mergeCell ref="B1:F1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zoomScale="80" zoomScaleNormal="80" workbookViewId="0" topLeftCell="A55">
      <selection activeCell="A32" sqref="A32:P65"/>
    </sheetView>
  </sheetViews>
  <sheetFormatPr defaultColWidth="9.140625" defaultRowHeight="15"/>
  <cols>
    <col min="1" max="1" width="9.140625" style="164" customWidth="1"/>
    <col min="2" max="2" width="23.8515625" style="1" customWidth="1"/>
    <col min="3" max="3" width="7.421875" style="5" customWidth="1"/>
    <col min="4" max="6" width="7.421875" style="83" customWidth="1"/>
    <col min="7" max="7" width="7.7109375" style="83" customWidth="1"/>
    <col min="8" max="8" width="7.421875" style="81" customWidth="1"/>
    <col min="9" max="10" width="7.421875" style="150" customWidth="1"/>
    <col min="11" max="11" width="7.421875" style="151" customWidth="1"/>
    <col min="12" max="12" width="7.7109375" style="11" customWidth="1"/>
    <col min="13" max="13" width="7.7109375" style="10" customWidth="1"/>
    <col min="14" max="14" width="7.421875" style="10" customWidth="1"/>
    <col min="15" max="15" width="7.421875" style="0" customWidth="1"/>
    <col min="16" max="16" width="8.28125" style="147" customWidth="1"/>
  </cols>
  <sheetData>
    <row r="1" spans="1:16" s="134" customFormat="1" ht="18" customHeight="1">
      <c r="A1" s="249" t="s">
        <v>33</v>
      </c>
      <c r="B1" s="249"/>
      <c r="C1" s="223"/>
      <c r="D1" s="249" t="s">
        <v>33</v>
      </c>
      <c r="E1" s="249"/>
      <c r="F1" s="249"/>
      <c r="G1" s="223"/>
      <c r="H1" s="224"/>
      <c r="I1" s="250" t="s">
        <v>33</v>
      </c>
      <c r="J1" s="250"/>
      <c r="K1" s="250"/>
      <c r="L1" s="234"/>
      <c r="M1" s="250" t="s">
        <v>34</v>
      </c>
      <c r="N1" s="250"/>
      <c r="O1" s="250"/>
      <c r="P1" s="225"/>
    </row>
    <row r="2" spans="1:29" s="136" customFormat="1" ht="52.8" customHeight="1">
      <c r="A2" s="251" t="s">
        <v>137</v>
      </c>
      <c r="B2" s="251"/>
      <c r="C2" s="219"/>
      <c r="D2" s="253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3"/>
      <c r="F2" s="253"/>
      <c r="G2" s="253"/>
      <c r="H2" s="220"/>
      <c r="I2" s="252" t="s">
        <v>124</v>
      </c>
      <c r="J2" s="252"/>
      <c r="K2" s="252"/>
      <c r="L2" s="235"/>
      <c r="M2" s="252" t="s">
        <v>255</v>
      </c>
      <c r="N2" s="252"/>
      <c r="O2" s="252"/>
      <c r="P2" s="135"/>
      <c r="R2" s="251" t="s">
        <v>249</v>
      </c>
      <c r="S2" s="251"/>
      <c r="T2" s="251"/>
      <c r="U2" s="251" t="s">
        <v>138</v>
      </c>
      <c r="V2" s="251"/>
      <c r="W2" s="251"/>
      <c r="X2" s="251" t="s">
        <v>139</v>
      </c>
      <c r="Y2" s="251"/>
      <c r="Z2" s="251"/>
      <c r="AA2" s="251" t="s">
        <v>140</v>
      </c>
      <c r="AB2" s="251"/>
      <c r="AC2" s="251"/>
    </row>
    <row r="3" spans="1:29" s="186" customFormat="1" ht="15" customHeight="1">
      <c r="A3" s="253" t="s">
        <v>141</v>
      </c>
      <c r="B3" s="253"/>
      <c r="C3" s="221"/>
      <c r="D3" s="253" t="str">
        <f>R3</f>
        <v>________________  Н.В. Бокарева</v>
      </c>
      <c r="E3" s="253"/>
      <c r="F3" s="253"/>
      <c r="G3" s="253"/>
      <c r="H3" s="222"/>
      <c r="I3" s="254" t="s">
        <v>142</v>
      </c>
      <c r="J3" s="254"/>
      <c r="K3" s="254"/>
      <c r="L3" s="236"/>
      <c r="M3" s="254" t="s">
        <v>256</v>
      </c>
      <c r="N3" s="254"/>
      <c r="O3" s="254"/>
      <c r="P3" s="185"/>
      <c r="R3" s="253" t="s">
        <v>261</v>
      </c>
      <c r="S3" s="253"/>
      <c r="T3" s="253"/>
      <c r="U3" s="253" t="s">
        <v>262</v>
      </c>
      <c r="V3" s="253"/>
      <c r="W3" s="253"/>
      <c r="X3" s="253" t="s">
        <v>263</v>
      </c>
      <c r="Y3" s="253"/>
      <c r="Z3" s="253"/>
      <c r="AA3" s="253" t="s">
        <v>264</v>
      </c>
      <c r="AB3" s="253"/>
      <c r="AC3" s="253"/>
    </row>
    <row r="4" spans="1:16" s="137" customFormat="1" ht="15" customHeight="1">
      <c r="A4" s="253" t="s">
        <v>143</v>
      </c>
      <c r="B4" s="253"/>
      <c r="C4" s="221"/>
      <c r="D4" s="253" t="s">
        <v>143</v>
      </c>
      <c r="E4" s="253"/>
      <c r="F4" s="253"/>
      <c r="G4" s="253"/>
      <c r="H4" s="222"/>
      <c r="I4" s="253" t="s">
        <v>248</v>
      </c>
      <c r="J4" s="253"/>
      <c r="K4" s="253"/>
      <c r="L4" s="237"/>
      <c r="M4" s="253" t="s">
        <v>248</v>
      </c>
      <c r="N4" s="253"/>
      <c r="O4" s="253"/>
      <c r="P4" s="138"/>
    </row>
    <row r="5" spans="1:16" s="142" customFormat="1" ht="6" customHeight="1">
      <c r="A5" s="174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75"/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46"/>
      <c r="O6" s="146"/>
    </row>
    <row r="7" spans="1:15" ht="14.4" customHeight="1">
      <c r="A7" s="175"/>
      <c r="B7" s="255" t="s">
        <v>216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46"/>
      <c r="O7" s="146"/>
    </row>
    <row r="8" spans="1:15" ht="14.4" customHeight="1">
      <c r="A8" s="175"/>
      <c r="B8" s="270" t="s">
        <v>217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48"/>
      <c r="O8" s="148"/>
    </row>
    <row r="9" spans="1:8" ht="7.8" customHeight="1" thickBot="1">
      <c r="A9" s="176"/>
      <c r="B9" s="131"/>
      <c r="C9" s="131"/>
      <c r="D9" s="131"/>
      <c r="E9" s="131"/>
      <c r="F9" s="131"/>
      <c r="G9" s="131"/>
      <c r="H9" s="131"/>
    </row>
    <row r="10" spans="1:16" s="152" customFormat="1" ht="15" customHeight="1" thickBot="1">
      <c r="A10" s="256" t="s">
        <v>145</v>
      </c>
      <c r="B10" s="258" t="s">
        <v>0</v>
      </c>
      <c r="C10" s="260" t="s">
        <v>1</v>
      </c>
      <c r="D10" s="262" t="s">
        <v>2</v>
      </c>
      <c r="E10" s="263"/>
      <c r="F10" s="264"/>
      <c r="G10" s="265" t="s">
        <v>250</v>
      </c>
      <c r="H10" s="262" t="s">
        <v>146</v>
      </c>
      <c r="I10" s="263"/>
      <c r="J10" s="263"/>
      <c r="K10" s="264"/>
      <c r="L10" s="262" t="s">
        <v>147</v>
      </c>
      <c r="M10" s="263"/>
      <c r="N10" s="263"/>
      <c r="O10" s="264"/>
      <c r="P10" s="290" t="s">
        <v>6</v>
      </c>
    </row>
    <row r="11" spans="1:16" s="152" customFormat="1" ht="23.4" customHeight="1" thickBot="1">
      <c r="A11" s="257"/>
      <c r="B11" s="259"/>
      <c r="C11" s="261"/>
      <c r="D11" s="87" t="s">
        <v>3</v>
      </c>
      <c r="E11" s="87" t="s">
        <v>4</v>
      </c>
      <c r="F11" s="87" t="s">
        <v>5</v>
      </c>
      <c r="G11" s="266"/>
      <c r="H11" s="87" t="s">
        <v>148</v>
      </c>
      <c r="I11" s="87" t="s">
        <v>149</v>
      </c>
      <c r="J11" s="87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291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7">
        <v>16</v>
      </c>
    </row>
    <row r="13" spans="1:16" ht="15">
      <c r="A13" s="177"/>
      <c r="B13" s="156" t="s">
        <v>156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4" t="s">
        <v>234</v>
      </c>
      <c r="B14" s="8" t="s">
        <v>236</v>
      </c>
      <c r="C14" s="5" t="s">
        <v>235</v>
      </c>
      <c r="D14" s="83">
        <v>3.5</v>
      </c>
      <c r="E14" s="83">
        <v>3.12</v>
      </c>
      <c r="F14" s="83">
        <v>18.75</v>
      </c>
      <c r="G14" s="83">
        <v>116.25</v>
      </c>
      <c r="H14" s="83">
        <v>0.03</v>
      </c>
      <c r="I14" s="83">
        <v>0.75</v>
      </c>
      <c r="J14" s="83">
        <v>0.02</v>
      </c>
      <c r="K14" s="83">
        <v>0</v>
      </c>
      <c r="L14" s="83">
        <v>148.75</v>
      </c>
      <c r="M14" s="83">
        <v>113.75</v>
      </c>
      <c r="N14" s="83">
        <v>17.5</v>
      </c>
      <c r="O14" s="83">
        <v>0.12</v>
      </c>
      <c r="P14" s="159">
        <v>22.75</v>
      </c>
    </row>
    <row r="15" spans="1:16" ht="15" thickBot="1">
      <c r="A15" s="238" t="s">
        <v>232</v>
      </c>
      <c r="B15" s="228" t="s">
        <v>233</v>
      </c>
      <c r="C15" s="229">
        <v>20</v>
      </c>
      <c r="D15" s="230">
        <v>1.5</v>
      </c>
      <c r="E15" s="230">
        <v>1.96</v>
      </c>
      <c r="F15" s="230">
        <v>14.88</v>
      </c>
      <c r="G15" s="230">
        <v>83.4</v>
      </c>
      <c r="H15" s="230">
        <v>0.01</v>
      </c>
      <c r="I15" s="230">
        <v>0</v>
      </c>
      <c r="J15" s="230">
        <v>0</v>
      </c>
      <c r="K15" s="230">
        <v>0.7</v>
      </c>
      <c r="L15" s="230">
        <v>5.8</v>
      </c>
      <c r="M15" s="230">
        <v>18</v>
      </c>
      <c r="N15" s="230">
        <v>4</v>
      </c>
      <c r="O15" s="230">
        <v>0.42</v>
      </c>
      <c r="P15" s="231">
        <v>3</v>
      </c>
    </row>
    <row r="16" spans="1:16" s="2" customFormat="1" ht="15" thickBot="1">
      <c r="A16" s="243"/>
      <c r="B16" s="9" t="s">
        <v>11</v>
      </c>
      <c r="C16" s="6"/>
      <c r="D16" s="79">
        <f aca="true" t="shared" si="0" ref="D16:P16">SUM(D14:D15)</f>
        <v>5</v>
      </c>
      <c r="E16" s="79">
        <f t="shared" si="0"/>
        <v>5.08</v>
      </c>
      <c r="F16" s="79">
        <f t="shared" si="0"/>
        <v>33.63</v>
      </c>
      <c r="G16" s="79">
        <f t="shared" si="0"/>
        <v>199.65</v>
      </c>
      <c r="H16" s="79">
        <f t="shared" si="0"/>
        <v>0.04</v>
      </c>
      <c r="I16" s="79">
        <f t="shared" si="0"/>
        <v>0.75</v>
      </c>
      <c r="J16" s="79">
        <f t="shared" si="0"/>
        <v>0.02</v>
      </c>
      <c r="K16" s="79">
        <f t="shared" si="0"/>
        <v>0.7</v>
      </c>
      <c r="L16" s="79">
        <f t="shared" si="0"/>
        <v>154.55</v>
      </c>
      <c r="M16" s="79">
        <f t="shared" si="0"/>
        <v>131.75</v>
      </c>
      <c r="N16" s="79">
        <f t="shared" si="0"/>
        <v>21.5</v>
      </c>
      <c r="O16" s="79">
        <f t="shared" si="0"/>
        <v>0.54</v>
      </c>
      <c r="P16" s="232">
        <f t="shared" si="0"/>
        <v>25.75</v>
      </c>
    </row>
    <row r="17" spans="2:16" ht="15">
      <c r="B17" s="163" t="s">
        <v>165</v>
      </c>
      <c r="C17" s="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9"/>
    </row>
    <row r="18" spans="1:16" ht="15">
      <c r="A18" s="167" t="s">
        <v>222</v>
      </c>
      <c r="B18" s="8" t="s">
        <v>223</v>
      </c>
      <c r="C18" s="5">
        <v>30</v>
      </c>
      <c r="D18" s="184">
        <v>3.12</v>
      </c>
      <c r="E18" s="184">
        <v>5.61</v>
      </c>
      <c r="F18" s="184">
        <v>0.06</v>
      </c>
      <c r="G18" s="184">
        <v>63.3</v>
      </c>
      <c r="H18" s="184">
        <v>0.06</v>
      </c>
      <c r="I18" s="184">
        <v>0</v>
      </c>
      <c r="J18" s="184">
        <v>0</v>
      </c>
      <c r="K18" s="184">
        <v>0.09</v>
      </c>
      <c r="L18" s="184">
        <v>9.3</v>
      </c>
      <c r="M18" s="184">
        <v>44.7</v>
      </c>
      <c r="N18" s="184">
        <v>5.4</v>
      </c>
      <c r="O18" s="184">
        <v>0.48</v>
      </c>
      <c r="P18" s="159">
        <v>15</v>
      </c>
    </row>
    <row r="19" spans="1:16" ht="15">
      <c r="A19" s="164" t="s">
        <v>224</v>
      </c>
      <c r="B19" s="8" t="s">
        <v>226</v>
      </c>
      <c r="C19" s="5">
        <v>25</v>
      </c>
      <c r="D19" s="83">
        <v>1.87</v>
      </c>
      <c r="E19" s="83">
        <v>0.72</v>
      </c>
      <c r="F19" s="83">
        <v>12.75</v>
      </c>
      <c r="G19" s="83">
        <v>65.5</v>
      </c>
      <c r="H19" s="83">
        <v>0.02</v>
      </c>
      <c r="I19" s="83">
        <v>0</v>
      </c>
      <c r="J19" s="83">
        <v>0</v>
      </c>
      <c r="K19" s="83">
        <v>0.42</v>
      </c>
      <c r="L19" s="83">
        <v>4.75</v>
      </c>
      <c r="M19" s="83">
        <v>16.25</v>
      </c>
      <c r="N19" s="83">
        <v>3.25</v>
      </c>
      <c r="O19" s="83">
        <v>0.3</v>
      </c>
      <c r="P19" s="159">
        <v>2.11</v>
      </c>
    </row>
    <row r="20" spans="1:16" ht="15" thickBot="1">
      <c r="A20" s="238" t="s">
        <v>228</v>
      </c>
      <c r="B20" s="228" t="s">
        <v>36</v>
      </c>
      <c r="C20" s="229" t="s">
        <v>37</v>
      </c>
      <c r="D20" s="230">
        <v>0.1</v>
      </c>
      <c r="E20" s="230">
        <v>0</v>
      </c>
      <c r="F20" s="230">
        <v>15.2</v>
      </c>
      <c r="G20" s="230">
        <v>61</v>
      </c>
      <c r="H20" s="230">
        <v>0</v>
      </c>
      <c r="I20" s="230">
        <v>2.8</v>
      </c>
      <c r="J20" s="230">
        <v>0</v>
      </c>
      <c r="K20" s="230">
        <v>0</v>
      </c>
      <c r="L20" s="230">
        <v>14.2</v>
      </c>
      <c r="M20" s="230">
        <v>4</v>
      </c>
      <c r="N20" s="230">
        <v>2</v>
      </c>
      <c r="O20" s="230">
        <v>0.4</v>
      </c>
      <c r="P20" s="231">
        <v>4.87</v>
      </c>
    </row>
    <row r="21" spans="1:16" s="2" customFormat="1" ht="15" thickBot="1">
      <c r="A21" s="243"/>
      <c r="B21" s="9" t="s">
        <v>11</v>
      </c>
      <c r="C21" s="6"/>
      <c r="D21" s="79">
        <f aca="true" t="shared" si="1" ref="D21:P21">SUM(D18:D20)</f>
        <v>5.09</v>
      </c>
      <c r="E21" s="79">
        <f t="shared" si="1"/>
        <v>6.33</v>
      </c>
      <c r="F21" s="79">
        <f t="shared" si="1"/>
        <v>28.009999999999998</v>
      </c>
      <c r="G21" s="79">
        <f t="shared" si="1"/>
        <v>189.8</v>
      </c>
      <c r="H21" s="79">
        <f t="shared" si="1"/>
        <v>0.08</v>
      </c>
      <c r="I21" s="79">
        <f t="shared" si="1"/>
        <v>2.8</v>
      </c>
      <c r="J21" s="79">
        <f t="shared" si="1"/>
        <v>0</v>
      </c>
      <c r="K21" s="79">
        <f t="shared" si="1"/>
        <v>0.51</v>
      </c>
      <c r="L21" s="79">
        <f t="shared" si="1"/>
        <v>28.25</v>
      </c>
      <c r="M21" s="79">
        <f t="shared" si="1"/>
        <v>64.95</v>
      </c>
      <c r="N21" s="79">
        <f t="shared" si="1"/>
        <v>10.65</v>
      </c>
      <c r="O21" s="79">
        <f t="shared" si="1"/>
        <v>1.1800000000000002</v>
      </c>
      <c r="P21" s="232">
        <f t="shared" si="1"/>
        <v>21.98</v>
      </c>
    </row>
    <row r="22" spans="2:16" ht="15">
      <c r="B22" s="163" t="s">
        <v>171</v>
      </c>
      <c r="C22" s="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9"/>
    </row>
    <row r="23" spans="1:16" ht="20.4">
      <c r="A23" s="164" t="s">
        <v>231</v>
      </c>
      <c r="B23" s="210" t="s">
        <v>230</v>
      </c>
      <c r="C23" s="212" t="s">
        <v>39</v>
      </c>
      <c r="D23" s="83">
        <v>4.76</v>
      </c>
      <c r="E23" s="83">
        <v>17.16</v>
      </c>
      <c r="F23" s="83">
        <v>37.81</v>
      </c>
      <c r="G23" s="83">
        <v>324.25</v>
      </c>
      <c r="H23" s="83">
        <v>0.04</v>
      </c>
      <c r="I23" s="83">
        <v>1.06</v>
      </c>
      <c r="J23" s="83">
        <v>0.11</v>
      </c>
      <c r="K23" s="83">
        <v>0.31</v>
      </c>
      <c r="L23" s="83">
        <v>99.45</v>
      </c>
      <c r="M23" s="83">
        <v>128.95</v>
      </c>
      <c r="N23" s="83">
        <v>27.9</v>
      </c>
      <c r="O23" s="83">
        <v>0.44</v>
      </c>
      <c r="P23" s="159">
        <v>25</v>
      </c>
    </row>
    <row r="24" spans="1:16" ht="15">
      <c r="A24" s="164" t="s">
        <v>232</v>
      </c>
      <c r="B24" s="8" t="s">
        <v>233</v>
      </c>
      <c r="C24" s="5">
        <v>20</v>
      </c>
      <c r="D24" s="83">
        <v>1.5</v>
      </c>
      <c r="E24" s="83">
        <v>1.96</v>
      </c>
      <c r="F24" s="83">
        <v>14.88</v>
      </c>
      <c r="G24" s="83">
        <v>83.4</v>
      </c>
      <c r="H24" s="83">
        <v>0.01</v>
      </c>
      <c r="I24" s="83">
        <v>0</v>
      </c>
      <c r="J24" s="83">
        <v>0</v>
      </c>
      <c r="K24" s="83">
        <v>0.7</v>
      </c>
      <c r="L24" s="83">
        <v>5.8</v>
      </c>
      <c r="M24" s="83">
        <v>18</v>
      </c>
      <c r="N24" s="83">
        <v>4</v>
      </c>
      <c r="O24" s="83">
        <v>0.42</v>
      </c>
      <c r="P24" s="159">
        <v>3</v>
      </c>
    </row>
    <row r="25" spans="1:16" ht="15" thickBot="1">
      <c r="A25" s="238" t="s">
        <v>229</v>
      </c>
      <c r="B25" s="228" t="s">
        <v>38</v>
      </c>
      <c r="C25" s="229" t="s">
        <v>15</v>
      </c>
      <c r="D25" s="230">
        <v>0.1</v>
      </c>
      <c r="E25" s="230">
        <v>0</v>
      </c>
      <c r="F25" s="230">
        <v>15.2</v>
      </c>
      <c r="G25" s="230">
        <v>61</v>
      </c>
      <c r="H25" s="230">
        <v>0</v>
      </c>
      <c r="I25" s="230">
        <v>2.8</v>
      </c>
      <c r="J25" s="230">
        <v>0</v>
      </c>
      <c r="K25" s="230">
        <v>0</v>
      </c>
      <c r="L25" s="230">
        <v>14.2</v>
      </c>
      <c r="M25" s="230">
        <v>4</v>
      </c>
      <c r="N25" s="230">
        <v>2</v>
      </c>
      <c r="O25" s="230">
        <v>0.4</v>
      </c>
      <c r="P25" s="231">
        <v>2.1</v>
      </c>
    </row>
    <row r="26" spans="1:16" ht="15" thickBot="1">
      <c r="A26" s="243"/>
      <c r="B26" s="9" t="s">
        <v>11</v>
      </c>
      <c r="C26" s="6"/>
      <c r="D26" s="79">
        <f aca="true" t="shared" si="2" ref="D26:P26">SUM(D23:D25)</f>
        <v>6.359999999999999</v>
      </c>
      <c r="E26" s="79">
        <f t="shared" si="2"/>
        <v>19.12</v>
      </c>
      <c r="F26" s="79">
        <f t="shared" si="2"/>
        <v>67.89</v>
      </c>
      <c r="G26" s="79">
        <f t="shared" si="2"/>
        <v>468.65</v>
      </c>
      <c r="H26" s="79">
        <f t="shared" si="2"/>
        <v>0.05</v>
      </c>
      <c r="I26" s="79">
        <f t="shared" si="2"/>
        <v>3.86</v>
      </c>
      <c r="J26" s="79">
        <f t="shared" si="2"/>
        <v>0.11</v>
      </c>
      <c r="K26" s="79">
        <f t="shared" si="2"/>
        <v>1.01</v>
      </c>
      <c r="L26" s="79">
        <f t="shared" si="2"/>
        <v>119.45</v>
      </c>
      <c r="M26" s="79">
        <f t="shared" si="2"/>
        <v>150.95</v>
      </c>
      <c r="N26" s="79">
        <f t="shared" si="2"/>
        <v>33.9</v>
      </c>
      <c r="O26" s="79">
        <f t="shared" si="2"/>
        <v>1.26</v>
      </c>
      <c r="P26" s="232">
        <f t="shared" si="2"/>
        <v>30.1</v>
      </c>
    </row>
    <row r="27" spans="2:16" ht="15">
      <c r="B27" s="163" t="s">
        <v>175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9"/>
    </row>
    <row r="28" spans="1:16" ht="22.8">
      <c r="A28" s="164" t="s">
        <v>221</v>
      </c>
      <c r="B28" s="170" t="s">
        <v>227</v>
      </c>
      <c r="C28" s="5">
        <v>25</v>
      </c>
      <c r="D28" s="83">
        <v>6.4</v>
      </c>
      <c r="E28" s="83">
        <v>6.52</v>
      </c>
      <c r="F28" s="83">
        <v>0</v>
      </c>
      <c r="G28" s="83">
        <v>85.75</v>
      </c>
      <c r="H28" s="83">
        <v>0.01</v>
      </c>
      <c r="I28" s="83">
        <v>1.75</v>
      </c>
      <c r="J28" s="83">
        <v>0.05</v>
      </c>
      <c r="K28" s="83">
        <v>0.12</v>
      </c>
      <c r="L28" s="83">
        <v>225</v>
      </c>
      <c r="M28" s="83">
        <v>147.5</v>
      </c>
      <c r="N28" s="83">
        <v>12.5</v>
      </c>
      <c r="O28" s="83">
        <v>0.22</v>
      </c>
      <c r="P28" s="159">
        <v>20</v>
      </c>
    </row>
    <row r="29" spans="1:16" ht="15">
      <c r="A29" s="164" t="s">
        <v>224</v>
      </c>
      <c r="B29" s="8" t="s">
        <v>226</v>
      </c>
      <c r="C29" s="5">
        <v>25</v>
      </c>
      <c r="D29" s="83">
        <v>1.87</v>
      </c>
      <c r="E29" s="83">
        <v>0.72</v>
      </c>
      <c r="F29" s="83">
        <v>12.75</v>
      </c>
      <c r="G29" s="83">
        <v>65.5</v>
      </c>
      <c r="H29" s="83">
        <v>0.02</v>
      </c>
      <c r="I29" s="83">
        <v>0</v>
      </c>
      <c r="J29" s="83">
        <v>0</v>
      </c>
      <c r="K29" s="83">
        <v>0.42</v>
      </c>
      <c r="L29" s="83">
        <v>4.75</v>
      </c>
      <c r="M29" s="83">
        <v>16.25</v>
      </c>
      <c r="N29" s="83">
        <v>3.25</v>
      </c>
      <c r="O29" s="83">
        <v>0.3</v>
      </c>
      <c r="P29" s="159">
        <v>2.11</v>
      </c>
    </row>
    <row r="30" spans="1:16" ht="15" thickBot="1">
      <c r="A30" s="238" t="s">
        <v>229</v>
      </c>
      <c r="B30" s="228" t="s">
        <v>38</v>
      </c>
      <c r="C30" s="229" t="s">
        <v>15</v>
      </c>
      <c r="D30" s="230">
        <v>0.1</v>
      </c>
      <c r="E30" s="230">
        <v>0</v>
      </c>
      <c r="F30" s="230">
        <v>15.2</v>
      </c>
      <c r="G30" s="230">
        <v>61</v>
      </c>
      <c r="H30" s="230">
        <v>0</v>
      </c>
      <c r="I30" s="230">
        <v>2.8</v>
      </c>
      <c r="J30" s="230">
        <v>0</v>
      </c>
      <c r="K30" s="230">
        <v>0</v>
      </c>
      <c r="L30" s="230">
        <v>14.2</v>
      </c>
      <c r="M30" s="230">
        <v>4</v>
      </c>
      <c r="N30" s="230">
        <v>2</v>
      </c>
      <c r="O30" s="230">
        <v>0.4</v>
      </c>
      <c r="P30" s="231">
        <v>2.1</v>
      </c>
    </row>
    <row r="31" spans="1:16" ht="15" thickBot="1">
      <c r="A31" s="243"/>
      <c r="B31" s="9" t="s">
        <v>11</v>
      </c>
      <c r="C31" s="6"/>
      <c r="D31" s="79">
        <f aca="true" t="shared" si="3" ref="D31:P31">SUM(D28:D30)</f>
        <v>8.37</v>
      </c>
      <c r="E31" s="79">
        <f t="shared" si="3"/>
        <v>7.239999999999999</v>
      </c>
      <c r="F31" s="79">
        <f t="shared" si="3"/>
        <v>27.95</v>
      </c>
      <c r="G31" s="79">
        <f t="shared" si="3"/>
        <v>212.25</v>
      </c>
      <c r="H31" s="79">
        <f t="shared" si="3"/>
        <v>0.03</v>
      </c>
      <c r="I31" s="79">
        <f t="shared" si="3"/>
        <v>4.55</v>
      </c>
      <c r="J31" s="79">
        <f t="shared" si="3"/>
        <v>0.05</v>
      </c>
      <c r="K31" s="79">
        <f t="shared" si="3"/>
        <v>0.54</v>
      </c>
      <c r="L31" s="79">
        <f t="shared" si="3"/>
        <v>243.95</v>
      </c>
      <c r="M31" s="79">
        <f t="shared" si="3"/>
        <v>167.75</v>
      </c>
      <c r="N31" s="79">
        <f t="shared" si="3"/>
        <v>17.75</v>
      </c>
      <c r="O31" s="79">
        <f t="shared" si="3"/>
        <v>0.92</v>
      </c>
      <c r="P31" s="232">
        <f t="shared" si="3"/>
        <v>24.21</v>
      </c>
    </row>
    <row r="32" spans="2:16" ht="15">
      <c r="B32" s="163" t="s">
        <v>181</v>
      </c>
      <c r="C32" s="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9"/>
    </row>
    <row r="33" spans="1:16" ht="15">
      <c r="A33" s="164" t="s">
        <v>237</v>
      </c>
      <c r="B33" s="8" t="s">
        <v>111</v>
      </c>
      <c r="C33" s="5">
        <v>50</v>
      </c>
      <c r="D33" s="83">
        <v>8.9</v>
      </c>
      <c r="E33" s="83">
        <v>8.75</v>
      </c>
      <c r="F33" s="83">
        <v>7.15</v>
      </c>
      <c r="G33" s="83">
        <v>143</v>
      </c>
      <c r="H33" s="83">
        <v>0.04</v>
      </c>
      <c r="I33" s="83">
        <v>0</v>
      </c>
      <c r="J33" s="83">
        <v>0.02</v>
      </c>
      <c r="K33" s="83">
        <v>0.25</v>
      </c>
      <c r="L33" s="83">
        <v>19.5</v>
      </c>
      <c r="M33" s="83">
        <v>92.5</v>
      </c>
      <c r="N33" s="83">
        <v>13</v>
      </c>
      <c r="O33" s="83">
        <v>1.4</v>
      </c>
      <c r="P33" s="159">
        <v>18</v>
      </c>
    </row>
    <row r="34" spans="1:16" ht="15">
      <c r="A34" s="164" t="s">
        <v>224</v>
      </c>
      <c r="B34" s="8" t="s">
        <v>226</v>
      </c>
      <c r="C34" s="5">
        <v>25</v>
      </c>
      <c r="D34" s="83">
        <v>1.87</v>
      </c>
      <c r="E34" s="83">
        <v>0.72</v>
      </c>
      <c r="F34" s="83">
        <v>12.75</v>
      </c>
      <c r="G34" s="83">
        <v>65.5</v>
      </c>
      <c r="H34" s="83">
        <v>0.02</v>
      </c>
      <c r="I34" s="83">
        <v>0</v>
      </c>
      <c r="J34" s="83">
        <v>0</v>
      </c>
      <c r="K34" s="83">
        <v>0.42</v>
      </c>
      <c r="L34" s="83">
        <v>4.75</v>
      </c>
      <c r="M34" s="83">
        <v>16.25</v>
      </c>
      <c r="N34" s="83">
        <v>3.25</v>
      </c>
      <c r="O34" s="83">
        <v>0.3</v>
      </c>
      <c r="P34" s="159">
        <v>2.11</v>
      </c>
    </row>
    <row r="35" spans="1:16" ht="15" thickBot="1">
      <c r="A35" s="238" t="s">
        <v>229</v>
      </c>
      <c r="B35" s="228" t="s">
        <v>38</v>
      </c>
      <c r="C35" s="229" t="s">
        <v>15</v>
      </c>
      <c r="D35" s="230">
        <v>0.1</v>
      </c>
      <c r="E35" s="230">
        <v>0</v>
      </c>
      <c r="F35" s="230">
        <v>15.2</v>
      </c>
      <c r="G35" s="230">
        <v>61</v>
      </c>
      <c r="H35" s="230">
        <v>0</v>
      </c>
      <c r="I35" s="230">
        <v>2.8</v>
      </c>
      <c r="J35" s="230">
        <v>0</v>
      </c>
      <c r="K35" s="230">
        <v>0</v>
      </c>
      <c r="L35" s="230">
        <v>14.2</v>
      </c>
      <c r="M35" s="230">
        <v>4</v>
      </c>
      <c r="N35" s="230">
        <v>2</v>
      </c>
      <c r="O35" s="230">
        <v>0.4</v>
      </c>
      <c r="P35" s="231">
        <v>2.1</v>
      </c>
    </row>
    <row r="36" spans="1:16" ht="15" thickBot="1">
      <c r="A36" s="243"/>
      <c r="B36" s="9" t="s">
        <v>11</v>
      </c>
      <c r="C36" s="6"/>
      <c r="D36" s="79">
        <f aca="true" t="shared" si="4" ref="D36:P36">SUM(D33:D35)</f>
        <v>10.87</v>
      </c>
      <c r="E36" s="79">
        <f t="shared" si="4"/>
        <v>9.47</v>
      </c>
      <c r="F36" s="79">
        <f t="shared" si="4"/>
        <v>35.099999999999994</v>
      </c>
      <c r="G36" s="79">
        <f t="shared" si="4"/>
        <v>269.5</v>
      </c>
      <c r="H36" s="79">
        <f t="shared" si="4"/>
        <v>0.06</v>
      </c>
      <c r="I36" s="79">
        <f t="shared" si="4"/>
        <v>2.8</v>
      </c>
      <c r="J36" s="79">
        <f t="shared" si="4"/>
        <v>0.02</v>
      </c>
      <c r="K36" s="79">
        <f t="shared" si="4"/>
        <v>0.6699999999999999</v>
      </c>
      <c r="L36" s="79">
        <f t="shared" si="4"/>
        <v>38.45</v>
      </c>
      <c r="M36" s="79">
        <f t="shared" si="4"/>
        <v>112.75</v>
      </c>
      <c r="N36" s="79">
        <f t="shared" si="4"/>
        <v>18.25</v>
      </c>
      <c r="O36" s="79">
        <f t="shared" si="4"/>
        <v>2.1</v>
      </c>
      <c r="P36" s="232">
        <f t="shared" si="4"/>
        <v>22.21</v>
      </c>
    </row>
    <row r="37" spans="2:16" ht="15">
      <c r="B37" s="156" t="s">
        <v>186</v>
      </c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9"/>
    </row>
    <row r="38" spans="1:16" ht="15">
      <c r="A38" s="164" t="s">
        <v>234</v>
      </c>
      <c r="B38" s="8" t="s">
        <v>236</v>
      </c>
      <c r="C38" s="5" t="s">
        <v>235</v>
      </c>
      <c r="D38" s="83">
        <v>3.5</v>
      </c>
      <c r="E38" s="83">
        <v>3.12</v>
      </c>
      <c r="F38" s="83">
        <v>18.75</v>
      </c>
      <c r="G38" s="83">
        <v>116.25</v>
      </c>
      <c r="H38" s="83">
        <v>0.03</v>
      </c>
      <c r="I38" s="83">
        <v>0.75</v>
      </c>
      <c r="J38" s="83">
        <v>0.02</v>
      </c>
      <c r="K38" s="83">
        <v>0</v>
      </c>
      <c r="L38" s="83">
        <v>148.75</v>
      </c>
      <c r="M38" s="83">
        <v>113.75</v>
      </c>
      <c r="N38" s="83">
        <v>17.5</v>
      </c>
      <c r="O38" s="83">
        <v>0.12</v>
      </c>
      <c r="P38" s="159">
        <v>22.75</v>
      </c>
    </row>
    <row r="39" spans="1:16" ht="15" thickBot="1">
      <c r="A39" s="238" t="s">
        <v>232</v>
      </c>
      <c r="B39" s="228" t="s">
        <v>233</v>
      </c>
      <c r="C39" s="229">
        <v>20</v>
      </c>
      <c r="D39" s="230">
        <v>1.5</v>
      </c>
      <c r="E39" s="230">
        <v>1.96</v>
      </c>
      <c r="F39" s="230">
        <v>14.88</v>
      </c>
      <c r="G39" s="230">
        <v>83.4</v>
      </c>
      <c r="H39" s="230">
        <v>0.01</v>
      </c>
      <c r="I39" s="230">
        <v>0</v>
      </c>
      <c r="J39" s="230">
        <v>0</v>
      </c>
      <c r="K39" s="230">
        <v>0.7</v>
      </c>
      <c r="L39" s="230">
        <v>5.8</v>
      </c>
      <c r="M39" s="230">
        <v>18</v>
      </c>
      <c r="N39" s="230">
        <v>4</v>
      </c>
      <c r="O39" s="230">
        <v>0.42</v>
      </c>
      <c r="P39" s="231">
        <v>3</v>
      </c>
    </row>
    <row r="40" spans="1:16" ht="15" thickBot="1">
      <c r="A40" s="243"/>
      <c r="B40" s="9" t="s">
        <v>11</v>
      </c>
      <c r="C40" s="6"/>
      <c r="D40" s="79">
        <f aca="true" t="shared" si="5" ref="D40:P40">SUM(D38:D39)</f>
        <v>5</v>
      </c>
      <c r="E40" s="79">
        <f t="shared" si="5"/>
        <v>5.08</v>
      </c>
      <c r="F40" s="79">
        <f t="shared" si="5"/>
        <v>33.63</v>
      </c>
      <c r="G40" s="79">
        <f t="shared" si="5"/>
        <v>199.65</v>
      </c>
      <c r="H40" s="79">
        <f t="shared" si="5"/>
        <v>0.04</v>
      </c>
      <c r="I40" s="79">
        <f t="shared" si="5"/>
        <v>0.75</v>
      </c>
      <c r="J40" s="79">
        <f t="shared" si="5"/>
        <v>0.02</v>
      </c>
      <c r="K40" s="79">
        <f t="shared" si="5"/>
        <v>0.7</v>
      </c>
      <c r="L40" s="79">
        <f t="shared" si="5"/>
        <v>154.55</v>
      </c>
      <c r="M40" s="79">
        <f t="shared" si="5"/>
        <v>131.75</v>
      </c>
      <c r="N40" s="79">
        <f t="shared" si="5"/>
        <v>21.5</v>
      </c>
      <c r="O40" s="79">
        <f t="shared" si="5"/>
        <v>0.54</v>
      </c>
      <c r="P40" s="232">
        <f t="shared" si="5"/>
        <v>25.75</v>
      </c>
    </row>
    <row r="41" spans="2:16" ht="15">
      <c r="B41" s="163" t="s">
        <v>189</v>
      </c>
      <c r="C41" s="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9"/>
    </row>
    <row r="42" spans="1:16" ht="15">
      <c r="A42" s="167" t="s">
        <v>222</v>
      </c>
      <c r="B42" s="8" t="s">
        <v>223</v>
      </c>
      <c r="C42" s="5">
        <v>30</v>
      </c>
      <c r="D42" s="184">
        <v>3.12</v>
      </c>
      <c r="E42" s="184">
        <v>5.61</v>
      </c>
      <c r="F42" s="184">
        <v>0.06</v>
      </c>
      <c r="G42" s="184">
        <v>63.3</v>
      </c>
      <c r="H42" s="184">
        <v>0.06</v>
      </c>
      <c r="I42" s="184">
        <v>0</v>
      </c>
      <c r="J42" s="184">
        <v>0</v>
      </c>
      <c r="K42" s="184">
        <v>0.09</v>
      </c>
      <c r="L42" s="184">
        <v>9.3</v>
      </c>
      <c r="M42" s="184">
        <v>44.7</v>
      </c>
      <c r="N42" s="184">
        <v>5.4</v>
      </c>
      <c r="O42" s="184">
        <v>0.48</v>
      </c>
      <c r="P42" s="159">
        <v>15</v>
      </c>
    </row>
    <row r="43" spans="1:16" ht="15">
      <c r="A43" s="164" t="s">
        <v>224</v>
      </c>
      <c r="B43" s="8" t="s">
        <v>226</v>
      </c>
      <c r="C43" s="5">
        <v>25</v>
      </c>
      <c r="D43" s="83">
        <v>1.87</v>
      </c>
      <c r="E43" s="83">
        <v>0.72</v>
      </c>
      <c r="F43" s="83">
        <v>12.75</v>
      </c>
      <c r="G43" s="83">
        <v>65.5</v>
      </c>
      <c r="H43" s="83">
        <v>0.02</v>
      </c>
      <c r="I43" s="83">
        <v>0</v>
      </c>
      <c r="J43" s="83">
        <v>0</v>
      </c>
      <c r="K43" s="83">
        <v>0.42</v>
      </c>
      <c r="L43" s="83">
        <v>4.75</v>
      </c>
      <c r="M43" s="83">
        <v>16.25</v>
      </c>
      <c r="N43" s="83">
        <v>3.25</v>
      </c>
      <c r="O43" s="83">
        <v>0.3</v>
      </c>
      <c r="P43" s="159">
        <v>2.11</v>
      </c>
    </row>
    <row r="44" spans="1:16" ht="15" thickBot="1">
      <c r="A44" s="238" t="s">
        <v>228</v>
      </c>
      <c r="B44" s="228" t="s">
        <v>36</v>
      </c>
      <c r="C44" s="229" t="s">
        <v>37</v>
      </c>
      <c r="D44" s="230">
        <v>0.1</v>
      </c>
      <c r="E44" s="230">
        <v>0</v>
      </c>
      <c r="F44" s="230">
        <v>15.2</v>
      </c>
      <c r="G44" s="230">
        <v>61</v>
      </c>
      <c r="H44" s="230">
        <v>0</v>
      </c>
      <c r="I44" s="230">
        <v>2.8</v>
      </c>
      <c r="J44" s="230">
        <v>0</v>
      </c>
      <c r="K44" s="230">
        <v>0</v>
      </c>
      <c r="L44" s="230">
        <v>14.2</v>
      </c>
      <c r="M44" s="230">
        <v>4</v>
      </c>
      <c r="N44" s="230">
        <v>2</v>
      </c>
      <c r="O44" s="230">
        <v>0.4</v>
      </c>
      <c r="P44" s="231">
        <v>4.87</v>
      </c>
    </row>
    <row r="45" spans="1:16" ht="15" thickBot="1">
      <c r="A45" s="243"/>
      <c r="B45" s="9" t="s">
        <v>11</v>
      </c>
      <c r="C45" s="6"/>
      <c r="D45" s="79">
        <f aca="true" t="shared" si="6" ref="D45:P45">SUM(D42:D44)</f>
        <v>5.09</v>
      </c>
      <c r="E45" s="79">
        <f t="shared" si="6"/>
        <v>6.33</v>
      </c>
      <c r="F45" s="79">
        <f t="shared" si="6"/>
        <v>28.009999999999998</v>
      </c>
      <c r="G45" s="79">
        <f t="shared" si="6"/>
        <v>189.8</v>
      </c>
      <c r="H45" s="79">
        <f t="shared" si="6"/>
        <v>0.08</v>
      </c>
      <c r="I45" s="79">
        <f t="shared" si="6"/>
        <v>2.8</v>
      </c>
      <c r="J45" s="79">
        <f t="shared" si="6"/>
        <v>0</v>
      </c>
      <c r="K45" s="79">
        <f t="shared" si="6"/>
        <v>0.51</v>
      </c>
      <c r="L45" s="79">
        <f t="shared" si="6"/>
        <v>28.25</v>
      </c>
      <c r="M45" s="79">
        <f t="shared" si="6"/>
        <v>64.95</v>
      </c>
      <c r="N45" s="79">
        <f t="shared" si="6"/>
        <v>10.65</v>
      </c>
      <c r="O45" s="79">
        <f t="shared" si="6"/>
        <v>1.1800000000000002</v>
      </c>
      <c r="P45" s="232">
        <f t="shared" si="6"/>
        <v>21.98</v>
      </c>
    </row>
    <row r="46" spans="2:16" ht="15">
      <c r="B46" s="163" t="s">
        <v>195</v>
      </c>
      <c r="C46" s="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9"/>
    </row>
    <row r="47" spans="1:16" ht="22.8">
      <c r="A47" s="164" t="s">
        <v>238</v>
      </c>
      <c r="B47" s="211" t="s">
        <v>45</v>
      </c>
      <c r="C47" s="212" t="s">
        <v>39</v>
      </c>
      <c r="D47" s="83">
        <v>6.54</v>
      </c>
      <c r="E47" s="83">
        <v>17.22</v>
      </c>
      <c r="F47" s="83">
        <v>38.59</v>
      </c>
      <c r="G47" s="83">
        <v>335.04999999999995</v>
      </c>
      <c r="H47" s="83">
        <v>0.1</v>
      </c>
      <c r="I47" s="83">
        <v>1.03</v>
      </c>
      <c r="J47" s="83">
        <v>0.12</v>
      </c>
      <c r="K47" s="83">
        <v>0.28</v>
      </c>
      <c r="L47" s="83">
        <v>108.9</v>
      </c>
      <c r="M47" s="83">
        <v>165.85</v>
      </c>
      <c r="N47" s="83">
        <v>37.5</v>
      </c>
      <c r="O47" s="83">
        <v>1.8</v>
      </c>
      <c r="P47" s="159">
        <v>23</v>
      </c>
    </row>
    <row r="48" spans="1:16" ht="15">
      <c r="A48" s="164" t="s">
        <v>239</v>
      </c>
      <c r="B48" s="166" t="s">
        <v>46</v>
      </c>
      <c r="C48" s="5">
        <v>20</v>
      </c>
      <c r="D48" s="83">
        <v>0.56</v>
      </c>
      <c r="E48" s="83">
        <v>0.66</v>
      </c>
      <c r="F48" s="83">
        <v>15.46</v>
      </c>
      <c r="G48" s="83">
        <v>70</v>
      </c>
      <c r="H48" s="83">
        <v>0.01</v>
      </c>
      <c r="I48" s="83">
        <v>0</v>
      </c>
      <c r="J48" s="83">
        <v>0</v>
      </c>
      <c r="K48" s="83">
        <v>0.14</v>
      </c>
      <c r="L48" s="83">
        <v>3.2</v>
      </c>
      <c r="M48" s="83">
        <v>7.2</v>
      </c>
      <c r="N48" s="83">
        <v>2</v>
      </c>
      <c r="O48" s="83">
        <v>0.3</v>
      </c>
      <c r="P48" s="159">
        <v>4.5</v>
      </c>
    </row>
    <row r="49" spans="1:16" s="77" customFormat="1" ht="15" thickBot="1">
      <c r="A49" s="239" t="s">
        <v>229</v>
      </c>
      <c r="B49" s="168" t="s">
        <v>38</v>
      </c>
      <c r="C49" s="240" t="s">
        <v>15</v>
      </c>
      <c r="D49" s="241">
        <v>0.1</v>
      </c>
      <c r="E49" s="241">
        <v>0</v>
      </c>
      <c r="F49" s="241">
        <v>15.2</v>
      </c>
      <c r="G49" s="241">
        <v>61</v>
      </c>
      <c r="H49" s="241">
        <v>0</v>
      </c>
      <c r="I49" s="241">
        <v>2.8</v>
      </c>
      <c r="J49" s="241">
        <v>0</v>
      </c>
      <c r="K49" s="241">
        <v>0</v>
      </c>
      <c r="L49" s="241">
        <v>14.2</v>
      </c>
      <c r="M49" s="241">
        <v>4</v>
      </c>
      <c r="N49" s="241">
        <v>2</v>
      </c>
      <c r="O49" s="241">
        <v>0.4</v>
      </c>
      <c r="P49" s="242">
        <v>2.1</v>
      </c>
    </row>
    <row r="50" spans="1:16" ht="15" thickBot="1">
      <c r="A50" s="243"/>
      <c r="B50" s="233" t="s">
        <v>11</v>
      </c>
      <c r="C50" s="6"/>
      <c r="D50" s="79">
        <f aca="true" t="shared" si="7" ref="D50:P50">SUM(D47:D49)</f>
        <v>7.199999999999999</v>
      </c>
      <c r="E50" s="79">
        <f t="shared" si="7"/>
        <v>17.88</v>
      </c>
      <c r="F50" s="79">
        <f t="shared" si="7"/>
        <v>69.25</v>
      </c>
      <c r="G50" s="79">
        <f t="shared" si="7"/>
        <v>466.04999999999995</v>
      </c>
      <c r="H50" s="79">
        <f t="shared" si="7"/>
        <v>0.11</v>
      </c>
      <c r="I50" s="79">
        <f t="shared" si="7"/>
        <v>3.83</v>
      </c>
      <c r="J50" s="79">
        <f t="shared" si="7"/>
        <v>0.12</v>
      </c>
      <c r="K50" s="79">
        <f t="shared" si="7"/>
        <v>0.42000000000000004</v>
      </c>
      <c r="L50" s="79">
        <f t="shared" si="7"/>
        <v>126.30000000000001</v>
      </c>
      <c r="M50" s="79">
        <f t="shared" si="7"/>
        <v>177.04999999999998</v>
      </c>
      <c r="N50" s="79">
        <f t="shared" si="7"/>
        <v>41.5</v>
      </c>
      <c r="O50" s="79">
        <f t="shared" si="7"/>
        <v>2.5</v>
      </c>
      <c r="P50" s="232">
        <f t="shared" si="7"/>
        <v>29.6</v>
      </c>
    </row>
    <row r="51" spans="2:16" ht="15">
      <c r="B51" s="163" t="s">
        <v>199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9"/>
    </row>
    <row r="52" spans="1:16" ht="15">
      <c r="A52" s="164" t="s">
        <v>196</v>
      </c>
      <c r="B52" s="8" t="s">
        <v>41</v>
      </c>
      <c r="C52" s="5">
        <v>50</v>
      </c>
      <c r="D52" s="83">
        <v>5.2</v>
      </c>
      <c r="E52" s="83">
        <v>10.45</v>
      </c>
      <c r="F52" s="83">
        <v>0</v>
      </c>
      <c r="G52" s="83">
        <v>115</v>
      </c>
      <c r="H52" s="83">
        <v>0.07</v>
      </c>
      <c r="I52" s="83">
        <v>0</v>
      </c>
      <c r="J52" s="83">
        <v>0</v>
      </c>
      <c r="K52" s="83">
        <v>0.2</v>
      </c>
      <c r="L52" s="83">
        <v>15.5</v>
      </c>
      <c r="M52" s="83">
        <v>67</v>
      </c>
      <c r="N52" s="83">
        <v>8.5</v>
      </c>
      <c r="O52" s="83">
        <v>0.8</v>
      </c>
      <c r="P52" s="159">
        <v>20</v>
      </c>
    </row>
    <row r="53" spans="1:16" ht="15">
      <c r="A53" s="164" t="s">
        <v>224</v>
      </c>
      <c r="B53" s="8" t="s">
        <v>226</v>
      </c>
      <c r="C53" s="5">
        <v>25</v>
      </c>
      <c r="D53" s="83">
        <v>1.87</v>
      </c>
      <c r="E53" s="83">
        <v>0.72</v>
      </c>
      <c r="F53" s="83">
        <v>12.75</v>
      </c>
      <c r="G53" s="83">
        <v>65.5</v>
      </c>
      <c r="H53" s="83">
        <v>0.02</v>
      </c>
      <c r="I53" s="83">
        <v>0</v>
      </c>
      <c r="J53" s="83">
        <v>0</v>
      </c>
      <c r="K53" s="83">
        <v>0.42</v>
      </c>
      <c r="L53" s="83">
        <v>4.75</v>
      </c>
      <c r="M53" s="83">
        <v>16.25</v>
      </c>
      <c r="N53" s="83">
        <v>3.25</v>
      </c>
      <c r="O53" s="83">
        <v>0.3</v>
      </c>
      <c r="P53" s="159">
        <v>2.11</v>
      </c>
    </row>
    <row r="54" spans="1:16" ht="15" thickBot="1">
      <c r="A54" s="238" t="s">
        <v>229</v>
      </c>
      <c r="B54" s="228" t="s">
        <v>38</v>
      </c>
      <c r="C54" s="229" t="s">
        <v>15</v>
      </c>
      <c r="D54" s="230">
        <v>0.1</v>
      </c>
      <c r="E54" s="230">
        <v>0</v>
      </c>
      <c r="F54" s="230">
        <v>15.2</v>
      </c>
      <c r="G54" s="230">
        <v>61</v>
      </c>
      <c r="H54" s="230">
        <v>0</v>
      </c>
      <c r="I54" s="230">
        <v>2.8</v>
      </c>
      <c r="J54" s="230">
        <v>0</v>
      </c>
      <c r="K54" s="230">
        <v>0</v>
      </c>
      <c r="L54" s="230">
        <v>14.2</v>
      </c>
      <c r="M54" s="230">
        <v>4</v>
      </c>
      <c r="N54" s="230">
        <v>2</v>
      </c>
      <c r="O54" s="230">
        <v>0.4</v>
      </c>
      <c r="P54" s="231">
        <v>2.1</v>
      </c>
    </row>
    <row r="55" spans="1:16" ht="15" thickBot="1">
      <c r="A55" s="243"/>
      <c r="B55" s="9" t="s">
        <v>11</v>
      </c>
      <c r="C55" s="6"/>
      <c r="D55" s="79">
        <f aca="true" t="shared" si="8" ref="D55:P55">SUM(D52:D54)</f>
        <v>7.17</v>
      </c>
      <c r="E55" s="79">
        <f t="shared" si="8"/>
        <v>11.17</v>
      </c>
      <c r="F55" s="79">
        <f t="shared" si="8"/>
        <v>27.95</v>
      </c>
      <c r="G55" s="79">
        <f t="shared" si="8"/>
        <v>241.5</v>
      </c>
      <c r="H55" s="79">
        <f t="shared" si="8"/>
        <v>0.09000000000000001</v>
      </c>
      <c r="I55" s="79">
        <f t="shared" si="8"/>
        <v>2.8</v>
      </c>
      <c r="J55" s="79">
        <f t="shared" si="8"/>
        <v>0</v>
      </c>
      <c r="K55" s="79">
        <f t="shared" si="8"/>
        <v>0.62</v>
      </c>
      <c r="L55" s="79">
        <f t="shared" si="8"/>
        <v>34.45</v>
      </c>
      <c r="M55" s="79">
        <f t="shared" si="8"/>
        <v>87.25</v>
      </c>
      <c r="N55" s="79">
        <f t="shared" si="8"/>
        <v>13.75</v>
      </c>
      <c r="O55" s="79">
        <f t="shared" si="8"/>
        <v>1.5</v>
      </c>
      <c r="P55" s="232">
        <f t="shared" si="8"/>
        <v>24.21</v>
      </c>
    </row>
    <row r="56" spans="2:16" ht="15">
      <c r="B56" s="163" t="s">
        <v>203</v>
      </c>
      <c r="C56" s="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9"/>
    </row>
    <row r="57" spans="1:16" ht="22.8">
      <c r="A57" s="164" t="s">
        <v>221</v>
      </c>
      <c r="B57" s="170" t="s">
        <v>227</v>
      </c>
      <c r="C57" s="5">
        <v>25</v>
      </c>
      <c r="D57" s="83">
        <v>6.4</v>
      </c>
      <c r="E57" s="83">
        <v>6.52</v>
      </c>
      <c r="F57" s="83">
        <v>0</v>
      </c>
      <c r="G57" s="83">
        <v>85.75</v>
      </c>
      <c r="H57" s="83">
        <v>0.01</v>
      </c>
      <c r="I57" s="83">
        <v>1.75</v>
      </c>
      <c r="J57" s="83">
        <v>0.05</v>
      </c>
      <c r="K57" s="83">
        <v>0.12</v>
      </c>
      <c r="L57" s="83">
        <v>225</v>
      </c>
      <c r="M57" s="83">
        <v>147.5</v>
      </c>
      <c r="N57" s="83">
        <v>12.5</v>
      </c>
      <c r="O57" s="83">
        <v>0.22</v>
      </c>
      <c r="P57" s="159">
        <v>20</v>
      </c>
    </row>
    <row r="58" spans="1:16" ht="15">
      <c r="A58" s="164" t="s">
        <v>224</v>
      </c>
      <c r="B58" s="8" t="s">
        <v>226</v>
      </c>
      <c r="C58" s="5">
        <v>25</v>
      </c>
      <c r="D58" s="83">
        <v>1.87</v>
      </c>
      <c r="E58" s="83">
        <v>0.72</v>
      </c>
      <c r="F58" s="83">
        <v>12.75</v>
      </c>
      <c r="G58" s="83">
        <v>65.5</v>
      </c>
      <c r="H58" s="83">
        <v>0.02</v>
      </c>
      <c r="I58" s="83">
        <v>0</v>
      </c>
      <c r="J58" s="83">
        <v>0</v>
      </c>
      <c r="K58" s="83">
        <v>0.42</v>
      </c>
      <c r="L58" s="83">
        <v>4.75</v>
      </c>
      <c r="M58" s="83">
        <v>16.25</v>
      </c>
      <c r="N58" s="83">
        <v>3.25</v>
      </c>
      <c r="O58" s="83">
        <v>0.3</v>
      </c>
      <c r="P58" s="159">
        <v>2.11</v>
      </c>
    </row>
    <row r="59" spans="1:16" ht="15" thickBot="1">
      <c r="A59" s="238" t="s">
        <v>229</v>
      </c>
      <c r="B59" s="228" t="s">
        <v>38</v>
      </c>
      <c r="C59" s="229" t="s">
        <v>15</v>
      </c>
      <c r="D59" s="230">
        <v>0.1</v>
      </c>
      <c r="E59" s="230">
        <v>0</v>
      </c>
      <c r="F59" s="230">
        <v>15.2</v>
      </c>
      <c r="G59" s="230">
        <v>61</v>
      </c>
      <c r="H59" s="230">
        <v>0</v>
      </c>
      <c r="I59" s="230">
        <v>2.8</v>
      </c>
      <c r="J59" s="230">
        <v>0</v>
      </c>
      <c r="K59" s="230">
        <v>0</v>
      </c>
      <c r="L59" s="230">
        <v>14.2</v>
      </c>
      <c r="M59" s="230">
        <v>4</v>
      </c>
      <c r="N59" s="230">
        <v>2</v>
      </c>
      <c r="O59" s="230">
        <v>0.4</v>
      </c>
      <c r="P59" s="231">
        <v>2.1</v>
      </c>
    </row>
    <row r="60" spans="1:16" ht="15" thickBot="1">
      <c r="A60" s="243"/>
      <c r="B60" s="9" t="s">
        <v>11</v>
      </c>
      <c r="C60" s="6"/>
      <c r="D60" s="79">
        <f aca="true" t="shared" si="9" ref="D60:P60">SUM(D57:D59)</f>
        <v>8.37</v>
      </c>
      <c r="E60" s="79">
        <f t="shared" si="9"/>
        <v>7.239999999999999</v>
      </c>
      <c r="F60" s="79">
        <f t="shared" si="9"/>
        <v>27.95</v>
      </c>
      <c r="G60" s="79">
        <f t="shared" si="9"/>
        <v>212.25</v>
      </c>
      <c r="H60" s="79">
        <f t="shared" si="9"/>
        <v>0.03</v>
      </c>
      <c r="I60" s="79">
        <f t="shared" si="9"/>
        <v>4.55</v>
      </c>
      <c r="J60" s="79">
        <f t="shared" si="9"/>
        <v>0.05</v>
      </c>
      <c r="K60" s="79">
        <f t="shared" si="9"/>
        <v>0.54</v>
      </c>
      <c r="L60" s="79">
        <f t="shared" si="9"/>
        <v>243.95</v>
      </c>
      <c r="M60" s="79">
        <f t="shared" si="9"/>
        <v>167.75</v>
      </c>
      <c r="N60" s="79">
        <f t="shared" si="9"/>
        <v>17.75</v>
      </c>
      <c r="O60" s="79">
        <f t="shared" si="9"/>
        <v>0.92</v>
      </c>
      <c r="P60" s="232">
        <f t="shared" si="9"/>
        <v>24.21</v>
      </c>
    </row>
    <row r="61" spans="1:18" ht="15" thickBot="1">
      <c r="A61" s="178"/>
      <c r="B61" s="9" t="s">
        <v>32</v>
      </c>
      <c r="C61" s="6"/>
      <c r="D61" s="79">
        <f aca="true" t="shared" si="10" ref="D61:P61">D60+D55+D50+D45+D40+D36+D31+D26+D21+D16</f>
        <v>68.52</v>
      </c>
      <c r="E61" s="79">
        <f t="shared" si="10"/>
        <v>94.94</v>
      </c>
      <c r="F61" s="79">
        <f t="shared" si="10"/>
        <v>379.36999999999995</v>
      </c>
      <c r="G61" s="79">
        <f t="shared" si="10"/>
        <v>2649.1000000000004</v>
      </c>
      <c r="H61" s="79">
        <f t="shared" si="10"/>
        <v>0.61</v>
      </c>
      <c r="I61" s="79">
        <f t="shared" si="10"/>
        <v>29.490000000000002</v>
      </c>
      <c r="J61" s="79">
        <f t="shared" si="10"/>
        <v>0.38999999999999996</v>
      </c>
      <c r="K61" s="79">
        <f t="shared" si="10"/>
        <v>6.22</v>
      </c>
      <c r="L61" s="79">
        <f t="shared" si="10"/>
        <v>1172.15</v>
      </c>
      <c r="M61" s="79">
        <f t="shared" si="10"/>
        <v>1256.9</v>
      </c>
      <c r="N61" s="79">
        <f t="shared" si="10"/>
        <v>207.20000000000002</v>
      </c>
      <c r="O61" s="79">
        <f t="shared" si="10"/>
        <v>12.64</v>
      </c>
      <c r="P61" s="162">
        <f t="shared" si="10"/>
        <v>250</v>
      </c>
      <c r="Q61" s="150">
        <f>P61-R61</f>
        <v>0</v>
      </c>
      <c r="R61" s="172">
        <v>250</v>
      </c>
    </row>
    <row r="62" spans="1:11" ht="7.8" customHeight="1">
      <c r="A62" s="176"/>
      <c r="B62" s="14"/>
      <c r="C62" s="15"/>
      <c r="D62" s="80"/>
      <c r="E62" s="80"/>
      <c r="F62" s="80"/>
      <c r="G62" s="80"/>
      <c r="H62" s="80"/>
      <c r="K62" s="172"/>
    </row>
    <row r="63" spans="1:29" s="11" customFormat="1" ht="14.4" customHeight="1">
      <c r="A63" s="175"/>
      <c r="B63" s="269" t="s">
        <v>210</v>
      </c>
      <c r="C63" s="269"/>
      <c r="D63" s="269"/>
      <c r="E63" s="275" t="s">
        <v>259</v>
      </c>
      <c r="F63" s="275"/>
      <c r="G63" s="276" t="s">
        <v>35</v>
      </c>
      <c r="H63" s="276"/>
      <c r="I63" s="276"/>
      <c r="J63" s="150"/>
      <c r="K63" s="151"/>
      <c r="M63" s="10"/>
      <c r="N63" s="10"/>
      <c r="O63"/>
      <c r="P63" s="1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1" customFormat="1" ht="6.6" customHeight="1">
      <c r="A64" s="176"/>
      <c r="B64" s="191"/>
      <c r="C64" s="216"/>
      <c r="D64" s="217"/>
      <c r="E64" s="218"/>
      <c r="F64" s="218"/>
      <c r="G64" s="213"/>
      <c r="H64" s="213"/>
      <c r="I64" s="214"/>
      <c r="J64" s="150"/>
      <c r="K64" s="151"/>
      <c r="M64" s="10"/>
      <c r="N64" s="10"/>
      <c r="O64"/>
      <c r="P64" s="1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1" customFormat="1" ht="14.4" customHeight="1">
      <c r="A65" s="175"/>
      <c r="B65" s="269" t="s">
        <v>211</v>
      </c>
      <c r="C65" s="269"/>
      <c r="D65" s="269"/>
      <c r="E65" s="275" t="s">
        <v>259</v>
      </c>
      <c r="F65" s="275"/>
      <c r="G65" s="276" t="s">
        <v>44</v>
      </c>
      <c r="H65" s="276"/>
      <c r="I65" s="276"/>
      <c r="J65" s="150"/>
      <c r="K65" s="151"/>
      <c r="M65" s="10"/>
      <c r="N65" s="10"/>
      <c r="O65"/>
      <c r="P65" s="147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1" customFormat="1" ht="15" thickBot="1">
      <c r="A66" s="176"/>
      <c r="B66" s="13"/>
      <c r="C66" s="173"/>
      <c r="D66" s="132"/>
      <c r="E66" s="132"/>
      <c r="F66" s="132"/>
      <c r="G66" s="132"/>
      <c r="H66" s="132"/>
      <c r="I66" s="150"/>
      <c r="J66" s="150"/>
      <c r="K66" s="151"/>
      <c r="M66" s="10"/>
      <c r="N66" s="10"/>
      <c r="O66"/>
      <c r="P66" s="147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1" customFormat="1" ht="14.4" customHeight="1">
      <c r="A67" s="175"/>
      <c r="B67" s="280" t="s">
        <v>257</v>
      </c>
      <c r="C67" s="281"/>
      <c r="D67" s="277" t="s">
        <v>99</v>
      </c>
      <c r="E67" s="278"/>
      <c r="F67" s="278"/>
      <c r="G67" s="279"/>
      <c r="H67" s="132"/>
      <c r="I67" s="150"/>
      <c r="J67" s="150"/>
      <c r="K67" s="151"/>
      <c r="M67" s="10"/>
      <c r="N67" s="10"/>
      <c r="O67"/>
      <c r="P67" s="14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11" customFormat="1" ht="24.6" thickBot="1">
      <c r="A68" s="175"/>
      <c r="B68" s="282"/>
      <c r="C68" s="283"/>
      <c r="D68" s="188" t="s">
        <v>252</v>
      </c>
      <c r="E68" s="189" t="s">
        <v>253</v>
      </c>
      <c r="F68" s="189" t="s">
        <v>254</v>
      </c>
      <c r="G68" s="190" t="s">
        <v>98</v>
      </c>
      <c r="H68" s="132"/>
      <c r="I68" s="150"/>
      <c r="J68" s="150"/>
      <c r="K68" s="151"/>
      <c r="M68" s="10"/>
      <c r="N68" s="10"/>
      <c r="O68"/>
      <c r="P68" s="147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11" customFormat="1" ht="15" thickBot="1">
      <c r="A69" s="175"/>
      <c r="B69" s="284"/>
      <c r="C69" s="285"/>
      <c r="D69" s="91">
        <v>77</v>
      </c>
      <c r="E69" s="79">
        <v>79</v>
      </c>
      <c r="F69" s="79">
        <v>335</v>
      </c>
      <c r="G69" s="85">
        <v>2350</v>
      </c>
      <c r="H69" s="132"/>
      <c r="I69" s="150"/>
      <c r="J69" s="150"/>
      <c r="K69" s="151"/>
      <c r="M69" s="10"/>
      <c r="N69" s="10"/>
      <c r="O69"/>
      <c r="P69" s="147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8" ht="15">
      <c r="A70" s="13">
        <v>0.25</v>
      </c>
      <c r="B70" s="286" t="s">
        <v>100</v>
      </c>
      <c r="C70" s="287"/>
      <c r="D70" s="92">
        <f>D69*A70</f>
        <v>19.25</v>
      </c>
      <c r="E70" s="89">
        <f>E69*A70</f>
        <v>19.75</v>
      </c>
      <c r="F70" s="89">
        <f>F69*A70</f>
        <v>83.75</v>
      </c>
      <c r="G70" s="86">
        <f>G69*A70</f>
        <v>587.5</v>
      </c>
      <c r="H70" s="132"/>
    </row>
    <row r="71" spans="1:8" ht="15">
      <c r="A71" s="13">
        <v>10</v>
      </c>
      <c r="B71" s="288" t="s">
        <v>101</v>
      </c>
      <c r="C71" s="289"/>
      <c r="D71" s="93">
        <f>D61/A71</f>
        <v>6.851999999999999</v>
      </c>
      <c r="E71" s="83">
        <f>E61/A71</f>
        <v>9.494</v>
      </c>
      <c r="F71" s="83">
        <f>F61/A71</f>
        <v>37.937</v>
      </c>
      <c r="G71" s="78">
        <f>G61/A71</f>
        <v>264.91</v>
      </c>
      <c r="H71" s="132"/>
    </row>
    <row r="72" spans="1:14" ht="15" thickBot="1">
      <c r="A72" s="175"/>
      <c r="B72" s="271" t="s">
        <v>118</v>
      </c>
      <c r="C72" s="272"/>
      <c r="D72" s="90">
        <f>D71-D70</f>
        <v>-12.398</v>
      </c>
      <c r="E72" s="88">
        <f aca="true" t="shared" si="11" ref="E72:G72">E71-E70</f>
        <v>-10.256</v>
      </c>
      <c r="F72" s="88">
        <f t="shared" si="11"/>
        <v>-45.813</v>
      </c>
      <c r="G72" s="84">
        <f t="shared" si="11"/>
        <v>-322.59</v>
      </c>
      <c r="H72" s="150"/>
      <c r="I72" s="151"/>
      <c r="J72" s="151"/>
      <c r="K72" s="11"/>
      <c r="L72" s="10"/>
      <c r="N72"/>
    </row>
    <row r="73" spans="1:16" s="201" customFormat="1" ht="16.2" thickBot="1">
      <c r="A73" s="196"/>
      <c r="B73" s="273" t="s">
        <v>119</v>
      </c>
      <c r="C73" s="274"/>
      <c r="D73" s="193">
        <f>D71/D70*100-100</f>
        <v>-64.40519480519481</v>
      </c>
      <c r="E73" s="194">
        <f>E71/E70*100-100</f>
        <v>-51.92911392405063</v>
      </c>
      <c r="F73" s="194">
        <f>F71/F70*100-100</f>
        <v>-54.70208955223881</v>
      </c>
      <c r="G73" s="195">
        <f>G71/G70*100-100</f>
        <v>-54.90893617021276</v>
      </c>
      <c r="H73" s="197"/>
      <c r="I73" s="198"/>
      <c r="J73" s="198"/>
      <c r="K73" s="199"/>
      <c r="L73" s="200"/>
      <c r="M73" s="200"/>
      <c r="P73" s="202"/>
    </row>
    <row r="74" spans="1:14" ht="15">
      <c r="A74" s="175"/>
      <c r="B74" s="11"/>
      <c r="C74" s="10"/>
      <c r="D74" s="150"/>
      <c r="E74" s="95"/>
      <c r="F74" s="95"/>
      <c r="G74" s="95"/>
      <c r="H74" s="95"/>
      <c r="I74"/>
      <c r="J74"/>
      <c r="K74"/>
      <c r="L74"/>
      <c r="M74"/>
      <c r="N74"/>
    </row>
    <row r="75" spans="1:14" ht="15">
      <c r="A75" s="175"/>
      <c r="B75" s="11"/>
      <c r="C75" s="10"/>
      <c r="D75" s="150"/>
      <c r="E75" s="95"/>
      <c r="F75" s="95"/>
      <c r="G75" s="95"/>
      <c r="H75" s="95"/>
      <c r="I75"/>
      <c r="J75"/>
      <c r="K75"/>
      <c r="L75"/>
      <c r="M75"/>
      <c r="N75"/>
    </row>
    <row r="76" spans="1:14" ht="15">
      <c r="A76" s="175"/>
      <c r="B76" s="151"/>
      <c r="C76" s="11"/>
      <c r="D76" s="150"/>
      <c r="E76" s="150"/>
      <c r="F76" s="95"/>
      <c r="G76" s="95"/>
      <c r="H76" s="95"/>
      <c r="I76"/>
      <c r="J76"/>
      <c r="K76"/>
      <c r="L76"/>
      <c r="M76"/>
      <c r="N76"/>
    </row>
    <row r="77" spans="1:14" ht="15">
      <c r="A77" s="175"/>
      <c r="B77" s="151"/>
      <c r="C77" s="11"/>
      <c r="D77" s="150"/>
      <c r="E77" s="150"/>
      <c r="F77" s="95"/>
      <c r="G77" s="95"/>
      <c r="H77" s="95"/>
      <c r="I77"/>
      <c r="J77"/>
      <c r="K77"/>
      <c r="L77"/>
      <c r="M77"/>
      <c r="N77"/>
    </row>
    <row r="78" spans="1:14" ht="15">
      <c r="A78" s="175"/>
      <c r="B78" s="151"/>
      <c r="C78" s="11"/>
      <c r="D78" s="150"/>
      <c r="E78" s="150"/>
      <c r="F78" s="95"/>
      <c r="G78" s="95"/>
      <c r="H78" s="95"/>
      <c r="I78"/>
      <c r="J78"/>
      <c r="K78"/>
      <c r="L78"/>
      <c r="M78"/>
      <c r="N78"/>
    </row>
    <row r="79" spans="1:14" ht="15">
      <c r="A79" s="175"/>
      <c r="B79" s="151"/>
      <c r="C79" s="11"/>
      <c r="D79" s="150"/>
      <c r="E79" s="150"/>
      <c r="F79" s="95"/>
      <c r="G79" s="95"/>
      <c r="H79" s="95"/>
      <c r="I79"/>
      <c r="J79"/>
      <c r="K79"/>
      <c r="L79"/>
      <c r="M79"/>
      <c r="N79"/>
    </row>
    <row r="80" spans="1:14" ht="15">
      <c r="A80" s="175"/>
      <c r="B80" s="151"/>
      <c r="C80" s="11"/>
      <c r="D80" s="150"/>
      <c r="E80" s="150"/>
      <c r="F80" s="95"/>
      <c r="G80" s="95"/>
      <c r="H80" s="95"/>
      <c r="I80"/>
      <c r="J80"/>
      <c r="K80"/>
      <c r="L80"/>
      <c r="M80"/>
      <c r="N80"/>
    </row>
    <row r="81" spans="1:14" ht="15">
      <c r="A81" s="175"/>
      <c r="B81" s="151"/>
      <c r="C81" s="11"/>
      <c r="D81" s="150"/>
      <c r="E81" s="150"/>
      <c r="F81" s="95"/>
      <c r="G81" s="95"/>
      <c r="H81" s="95"/>
      <c r="I81"/>
      <c r="J81"/>
      <c r="K81"/>
      <c r="L81"/>
      <c r="M81"/>
      <c r="N81"/>
    </row>
    <row r="82" spans="1:14" ht="15">
      <c r="A82" s="175"/>
      <c r="B82" s="151"/>
      <c r="C82" s="11"/>
      <c r="D82" s="150"/>
      <c r="E82" s="150"/>
      <c r="F82" s="95"/>
      <c r="G82" s="95"/>
      <c r="H82" s="95"/>
      <c r="I82"/>
      <c r="J82"/>
      <c r="K82"/>
      <c r="L82"/>
      <c r="M82"/>
      <c r="N82"/>
    </row>
    <row r="83" spans="1:14" ht="15">
      <c r="A83" s="175"/>
      <c r="B83" s="151"/>
      <c r="C83" s="11"/>
      <c r="D83" s="150"/>
      <c r="E83" s="150"/>
      <c r="F83" s="95"/>
      <c r="G83" s="95"/>
      <c r="H83" s="95"/>
      <c r="I83"/>
      <c r="J83"/>
      <c r="K83"/>
      <c r="L83"/>
      <c r="M83"/>
      <c r="N83"/>
    </row>
    <row r="84" spans="1:14" ht="15">
      <c r="A84" s="175"/>
      <c r="B84" s="151"/>
      <c r="C84" s="11"/>
      <c r="D84" s="150"/>
      <c r="E84" s="150"/>
      <c r="F84" s="95"/>
      <c r="G84" s="95"/>
      <c r="H84" s="95"/>
      <c r="I84"/>
      <c r="J84"/>
      <c r="K84"/>
      <c r="L84"/>
      <c r="M84"/>
      <c r="N84"/>
    </row>
    <row r="85" spans="1:14" ht="15">
      <c r="A85" s="175"/>
      <c r="B85" s="151"/>
      <c r="C85" s="11"/>
      <c r="D85" s="150"/>
      <c r="E85" s="150"/>
      <c r="F85" s="95"/>
      <c r="G85" s="95"/>
      <c r="H85" s="95"/>
      <c r="I85"/>
      <c r="J85"/>
      <c r="K85"/>
      <c r="L85"/>
      <c r="M85"/>
      <c r="N85"/>
    </row>
    <row r="86" spans="1:14" ht="15">
      <c r="A86" s="175"/>
      <c r="B86"/>
      <c r="C86"/>
      <c r="D86" s="95"/>
      <c r="E86" s="95"/>
      <c r="F86" s="95"/>
      <c r="G86" s="95"/>
      <c r="H86" s="95"/>
      <c r="I86"/>
      <c r="J86"/>
      <c r="K86"/>
      <c r="L86"/>
      <c r="M86"/>
      <c r="N86"/>
    </row>
    <row r="87" spans="1:14" ht="15">
      <c r="A87" s="175"/>
      <c r="B87" s="151"/>
      <c r="C87" s="11"/>
      <c r="D87" s="150"/>
      <c r="E87" s="150"/>
      <c r="F87" s="95"/>
      <c r="G87" s="95"/>
      <c r="H87" s="95"/>
      <c r="I87"/>
      <c r="J87"/>
      <c r="K87"/>
      <c r="L87"/>
      <c r="M87"/>
      <c r="N87"/>
    </row>
    <row r="88" spans="1:14" ht="15">
      <c r="A88" s="175"/>
      <c r="B88" s="151"/>
      <c r="C88" s="11"/>
      <c r="D88" s="150"/>
      <c r="E88" s="150"/>
      <c r="F88" s="95"/>
      <c r="G88" s="95"/>
      <c r="H88" s="95"/>
      <c r="I88"/>
      <c r="J88"/>
      <c r="K88"/>
      <c r="L88"/>
      <c r="M88"/>
      <c r="N88"/>
    </row>
    <row r="89" spans="1:14" ht="15">
      <c r="A89" s="175"/>
      <c r="B89" s="151"/>
      <c r="C89" s="11"/>
      <c r="D89" s="150"/>
      <c r="E89" s="150"/>
      <c r="F89" s="95"/>
      <c r="G89" s="95"/>
      <c r="H89" s="95"/>
      <c r="I89"/>
      <c r="J89"/>
      <c r="K89"/>
      <c r="L89"/>
      <c r="M89"/>
      <c r="N89"/>
    </row>
    <row r="90" spans="1:14" ht="15">
      <c r="A90" s="175"/>
      <c r="B90" s="151"/>
      <c r="C90" s="11"/>
      <c r="D90" s="150"/>
      <c r="E90" s="150"/>
      <c r="F90" s="95"/>
      <c r="G90" s="95"/>
      <c r="H90" s="95"/>
      <c r="I90"/>
      <c r="J90"/>
      <c r="K90"/>
      <c r="L90"/>
      <c r="M90"/>
      <c r="N90"/>
    </row>
    <row r="91" spans="1:14" ht="15">
      <c r="A91" s="175"/>
      <c r="B91" s="151"/>
      <c r="C91" s="11"/>
      <c r="D91" s="150"/>
      <c r="E91" s="150"/>
      <c r="F91" s="95"/>
      <c r="G91" s="95"/>
      <c r="H91" s="95"/>
      <c r="I91"/>
      <c r="J91"/>
      <c r="K91"/>
      <c r="L91"/>
      <c r="M91"/>
      <c r="N91"/>
    </row>
    <row r="92" spans="1:14" ht="15">
      <c r="A92" s="175"/>
      <c r="B92" s="151"/>
      <c r="C92" s="11"/>
      <c r="D92" s="150"/>
      <c r="E92" s="150"/>
      <c r="F92" s="95"/>
      <c r="G92" s="95"/>
      <c r="H92" s="95"/>
      <c r="I92"/>
      <c r="J92"/>
      <c r="K92"/>
      <c r="L92"/>
      <c r="M92"/>
      <c r="N92"/>
    </row>
    <row r="93" spans="1:14" ht="15">
      <c r="A93" s="17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7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7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7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7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7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7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7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7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7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7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7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7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7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7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7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7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7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7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7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7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7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7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7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7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7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7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7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7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7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7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7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7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7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7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7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7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7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7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7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7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7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7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7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7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7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7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7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7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7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7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</sheetData>
  <mergeCells count="47">
    <mergeCell ref="A1:B1"/>
    <mergeCell ref="D1:F1"/>
    <mergeCell ref="I1:K1"/>
    <mergeCell ref="M1:O1"/>
    <mergeCell ref="A2:B2"/>
    <mergeCell ref="I2:K2"/>
    <mergeCell ref="M2:O2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X3:Z3"/>
    <mergeCell ref="AA3:AC3"/>
    <mergeCell ref="D2:G2"/>
    <mergeCell ref="D3:G3"/>
    <mergeCell ref="A4:B4"/>
    <mergeCell ref="I4:K4"/>
    <mergeCell ref="M4:O4"/>
    <mergeCell ref="B6:M6"/>
    <mergeCell ref="D4:G4"/>
    <mergeCell ref="B7:M7"/>
    <mergeCell ref="B8:M8"/>
    <mergeCell ref="A10:A11"/>
    <mergeCell ref="B10:B11"/>
    <mergeCell ref="C10:C11"/>
    <mergeCell ref="D10:F10"/>
    <mergeCell ref="G10:G11"/>
    <mergeCell ref="H10:K10"/>
    <mergeCell ref="L10:O10"/>
    <mergeCell ref="P10:P11"/>
    <mergeCell ref="B63:D63"/>
    <mergeCell ref="B65:D65"/>
    <mergeCell ref="E63:F63"/>
    <mergeCell ref="G63:I63"/>
    <mergeCell ref="E65:F65"/>
    <mergeCell ref="G65:I65"/>
    <mergeCell ref="B70:C70"/>
    <mergeCell ref="B71:C71"/>
    <mergeCell ref="B72:C72"/>
    <mergeCell ref="B73:C73"/>
    <mergeCell ref="D67:G67"/>
    <mergeCell ref="B67:C69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2018г&amp;Rсогласно СанПиН 2.4.5.2409-08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zoomScale="80" zoomScaleNormal="80" workbookViewId="0" topLeftCell="A62">
      <selection activeCell="A31" sqref="A31:P82"/>
    </sheetView>
  </sheetViews>
  <sheetFormatPr defaultColWidth="9.140625" defaultRowHeight="15"/>
  <cols>
    <col min="1" max="1" width="7.7109375" style="160" customWidth="1"/>
    <col min="2" max="2" width="23.8515625" style="1" customWidth="1"/>
    <col min="3" max="3" width="7.7109375" style="5" customWidth="1"/>
    <col min="4" max="6" width="7.57421875" style="83" customWidth="1"/>
    <col min="7" max="7" width="7.7109375" style="83" customWidth="1"/>
    <col min="8" max="8" width="7.57421875" style="81" customWidth="1"/>
    <col min="9" max="10" width="7.57421875" style="150" customWidth="1"/>
    <col min="11" max="11" width="7.57421875" style="151" customWidth="1"/>
    <col min="12" max="12" width="7.7109375" style="11" customWidth="1"/>
    <col min="13" max="13" width="7.7109375" style="10" customWidth="1"/>
    <col min="14" max="14" width="7.57421875" style="10" customWidth="1"/>
    <col min="15" max="15" width="7.57421875" style="0" customWidth="1"/>
    <col min="16" max="16" width="8.57421875" style="147" customWidth="1"/>
  </cols>
  <sheetData>
    <row r="1" spans="1:16" s="134" customFormat="1" ht="18" customHeight="1">
      <c r="A1" s="249" t="s">
        <v>33</v>
      </c>
      <c r="B1" s="249"/>
      <c r="C1" s="223"/>
      <c r="D1" s="249" t="s">
        <v>33</v>
      </c>
      <c r="E1" s="249"/>
      <c r="F1" s="249"/>
      <c r="G1" s="223"/>
      <c r="H1" s="224"/>
      <c r="I1" s="250" t="s">
        <v>33</v>
      </c>
      <c r="J1" s="250"/>
      <c r="K1" s="250"/>
      <c r="L1" s="234"/>
      <c r="M1" s="250" t="s">
        <v>34</v>
      </c>
      <c r="N1" s="250"/>
      <c r="O1" s="250"/>
      <c r="P1" s="225"/>
    </row>
    <row r="2" spans="1:29" s="136" customFormat="1" ht="52.8" customHeight="1">
      <c r="A2" s="251" t="s">
        <v>137</v>
      </c>
      <c r="B2" s="251"/>
      <c r="C2" s="219"/>
      <c r="D2" s="253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3"/>
      <c r="F2" s="253"/>
      <c r="G2" s="253"/>
      <c r="H2" s="220"/>
      <c r="I2" s="252" t="s">
        <v>124</v>
      </c>
      <c r="J2" s="252"/>
      <c r="K2" s="252"/>
      <c r="L2" s="235"/>
      <c r="M2" s="252" t="s">
        <v>255</v>
      </c>
      <c r="N2" s="252"/>
      <c r="O2" s="252"/>
      <c r="P2" s="135"/>
      <c r="R2" s="251" t="s">
        <v>249</v>
      </c>
      <c r="S2" s="251"/>
      <c r="T2" s="251"/>
      <c r="U2" s="251" t="s">
        <v>138</v>
      </c>
      <c r="V2" s="251"/>
      <c r="W2" s="251"/>
      <c r="X2" s="251" t="s">
        <v>139</v>
      </c>
      <c r="Y2" s="251"/>
      <c r="Z2" s="251"/>
      <c r="AA2" s="251" t="s">
        <v>140</v>
      </c>
      <c r="AB2" s="251"/>
      <c r="AC2" s="251"/>
    </row>
    <row r="3" spans="1:29" s="186" customFormat="1" ht="18" customHeight="1">
      <c r="A3" s="253" t="s">
        <v>141</v>
      </c>
      <c r="B3" s="253"/>
      <c r="C3" s="221"/>
      <c r="D3" s="253" t="str">
        <f>R3</f>
        <v>________________  Н.В. Бокарева</v>
      </c>
      <c r="E3" s="253"/>
      <c r="F3" s="253"/>
      <c r="G3" s="253"/>
      <c r="H3" s="222"/>
      <c r="I3" s="254" t="s">
        <v>142</v>
      </c>
      <c r="J3" s="254"/>
      <c r="K3" s="254"/>
      <c r="L3" s="236"/>
      <c r="M3" s="254" t="s">
        <v>256</v>
      </c>
      <c r="N3" s="254"/>
      <c r="O3" s="254"/>
      <c r="P3" s="185"/>
      <c r="R3" s="253" t="s">
        <v>261</v>
      </c>
      <c r="S3" s="253"/>
      <c r="T3" s="253"/>
      <c r="U3" s="253" t="s">
        <v>262</v>
      </c>
      <c r="V3" s="253"/>
      <c r="W3" s="253"/>
      <c r="X3" s="253" t="s">
        <v>263</v>
      </c>
      <c r="Y3" s="253"/>
      <c r="Z3" s="253"/>
      <c r="AA3" s="253" t="s">
        <v>264</v>
      </c>
      <c r="AB3" s="253"/>
      <c r="AC3" s="253"/>
    </row>
    <row r="4" spans="1:16" s="137" customFormat="1" ht="18" customHeight="1">
      <c r="A4" s="253" t="s">
        <v>143</v>
      </c>
      <c r="B4" s="253"/>
      <c r="C4" s="221"/>
      <c r="D4" s="253" t="s">
        <v>143</v>
      </c>
      <c r="E4" s="253"/>
      <c r="F4" s="253"/>
      <c r="G4" s="253"/>
      <c r="H4" s="222"/>
      <c r="I4" s="253" t="s">
        <v>248</v>
      </c>
      <c r="J4" s="253"/>
      <c r="K4" s="253"/>
      <c r="L4" s="237"/>
      <c r="M4" s="253" t="s">
        <v>248</v>
      </c>
      <c r="N4" s="253"/>
      <c r="O4" s="253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46"/>
      <c r="O6" s="146"/>
    </row>
    <row r="7" spans="1:15" ht="14.4" customHeight="1">
      <c r="A7" s="145"/>
      <c r="B7" s="255" t="s">
        <v>216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46"/>
      <c r="O7" s="146"/>
    </row>
    <row r="8" spans="1:15" ht="14.4" customHeight="1">
      <c r="A8" s="145"/>
      <c r="B8" s="270" t="s">
        <v>217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48"/>
      <c r="O8" s="148"/>
    </row>
    <row r="9" spans="1:8" ht="7.8" customHeight="1" thickBot="1">
      <c r="A9" s="149"/>
      <c r="B9" s="131"/>
      <c r="C9" s="131"/>
      <c r="D9" s="131"/>
      <c r="E9" s="131"/>
      <c r="F9" s="131"/>
      <c r="G9" s="131"/>
      <c r="H9" s="131"/>
    </row>
    <row r="10" spans="1:16" s="152" customFormat="1" ht="15" customHeight="1" thickBot="1">
      <c r="A10" s="256" t="s">
        <v>145</v>
      </c>
      <c r="B10" s="258" t="s">
        <v>0</v>
      </c>
      <c r="C10" s="260" t="s">
        <v>1</v>
      </c>
      <c r="D10" s="262" t="s">
        <v>2</v>
      </c>
      <c r="E10" s="263"/>
      <c r="F10" s="264"/>
      <c r="G10" s="265" t="s">
        <v>250</v>
      </c>
      <c r="H10" s="262" t="s">
        <v>146</v>
      </c>
      <c r="I10" s="263"/>
      <c r="J10" s="263"/>
      <c r="K10" s="264"/>
      <c r="L10" s="262" t="s">
        <v>147</v>
      </c>
      <c r="M10" s="263"/>
      <c r="N10" s="263"/>
      <c r="O10" s="264"/>
      <c r="P10" s="290" t="s">
        <v>6</v>
      </c>
    </row>
    <row r="11" spans="1:16" s="152" customFormat="1" ht="23.4" customHeight="1" thickBot="1">
      <c r="A11" s="257"/>
      <c r="B11" s="259"/>
      <c r="C11" s="261"/>
      <c r="D11" s="87" t="s">
        <v>3</v>
      </c>
      <c r="E11" s="87" t="s">
        <v>4</v>
      </c>
      <c r="F11" s="87" t="s">
        <v>5</v>
      </c>
      <c r="G11" s="266"/>
      <c r="H11" s="87" t="s">
        <v>148</v>
      </c>
      <c r="I11" s="87" t="s">
        <v>149</v>
      </c>
      <c r="J11" s="87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291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7">
        <v>16</v>
      </c>
    </row>
    <row r="13" spans="1:16" ht="15">
      <c r="A13" s="155"/>
      <c r="B13" s="156" t="s">
        <v>156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0" t="s">
        <v>159</v>
      </c>
      <c r="B14" s="8" t="s">
        <v>7</v>
      </c>
      <c r="C14" s="5" t="s">
        <v>160</v>
      </c>
      <c r="D14" s="83">
        <v>9.5</v>
      </c>
      <c r="E14" s="83">
        <v>15.3</v>
      </c>
      <c r="F14" s="83">
        <v>11.4</v>
      </c>
      <c r="G14" s="83">
        <v>221</v>
      </c>
      <c r="H14" s="83">
        <v>0.05</v>
      </c>
      <c r="I14" s="83">
        <v>0.8</v>
      </c>
      <c r="J14" s="83">
        <v>0.11</v>
      </c>
      <c r="K14" s="83">
        <v>0.5</v>
      </c>
      <c r="L14" s="83">
        <v>21</v>
      </c>
      <c r="M14" s="83">
        <v>108</v>
      </c>
      <c r="N14" s="83">
        <v>16</v>
      </c>
      <c r="O14" s="83">
        <v>1.5</v>
      </c>
      <c r="P14" s="159">
        <v>21</v>
      </c>
    </row>
    <row r="15" spans="1:16" ht="22.8">
      <c r="A15" s="160" t="s">
        <v>178</v>
      </c>
      <c r="B15" s="170" t="s">
        <v>179</v>
      </c>
      <c r="C15" s="5">
        <v>100</v>
      </c>
      <c r="D15" s="83">
        <v>3.7700000000000005</v>
      </c>
      <c r="E15" s="83">
        <v>0.45</v>
      </c>
      <c r="F15" s="83">
        <v>19.36</v>
      </c>
      <c r="G15" s="83">
        <v>96.6</v>
      </c>
      <c r="H15" s="83">
        <v>0.03</v>
      </c>
      <c r="I15" s="83">
        <v>0.01</v>
      </c>
      <c r="J15" s="83">
        <v>0</v>
      </c>
      <c r="K15" s="83">
        <v>0.53</v>
      </c>
      <c r="L15" s="83">
        <v>3.8</v>
      </c>
      <c r="M15" s="83">
        <v>23.8</v>
      </c>
      <c r="N15" s="83">
        <v>5.4</v>
      </c>
      <c r="O15" s="83">
        <v>0.52</v>
      </c>
      <c r="P15" s="159">
        <v>5</v>
      </c>
    </row>
    <row r="16" spans="1:16" ht="15">
      <c r="A16" s="160" t="s">
        <v>162</v>
      </c>
      <c r="B16" s="8" t="s">
        <v>9</v>
      </c>
      <c r="C16" s="5" t="s">
        <v>219</v>
      </c>
      <c r="D16" s="83">
        <v>0.57</v>
      </c>
      <c r="E16" s="83">
        <v>2.67</v>
      </c>
      <c r="F16" s="83">
        <v>2.31</v>
      </c>
      <c r="G16" s="83">
        <v>35.7</v>
      </c>
      <c r="H16" s="83">
        <v>0.01</v>
      </c>
      <c r="I16" s="83">
        <v>2.1</v>
      </c>
      <c r="J16" s="83">
        <v>0</v>
      </c>
      <c r="K16" s="83">
        <v>0.93</v>
      </c>
      <c r="L16" s="83">
        <v>12.3</v>
      </c>
      <c r="M16" s="83">
        <v>11.1</v>
      </c>
      <c r="N16" s="83">
        <v>4.5</v>
      </c>
      <c r="O16" s="83">
        <v>0.21</v>
      </c>
      <c r="P16" s="159">
        <v>3.58</v>
      </c>
    </row>
    <row r="17" spans="1:16" ht="15">
      <c r="A17" s="160" t="s">
        <v>163</v>
      </c>
      <c r="B17" s="8" t="s">
        <v>225</v>
      </c>
      <c r="C17" s="5" t="s">
        <v>14</v>
      </c>
      <c r="D17" s="83">
        <v>2.07</v>
      </c>
      <c r="E17" s="83">
        <v>0.37</v>
      </c>
      <c r="F17" s="83">
        <v>10.71</v>
      </c>
      <c r="G17" s="83">
        <v>57.01</v>
      </c>
      <c r="H17" s="83">
        <v>0.05</v>
      </c>
      <c r="I17" s="83">
        <v>0</v>
      </c>
      <c r="J17" s="83">
        <v>0</v>
      </c>
      <c r="K17" s="83">
        <v>0</v>
      </c>
      <c r="L17" s="83">
        <v>11.02</v>
      </c>
      <c r="M17" s="83">
        <v>49.77</v>
      </c>
      <c r="N17" s="83">
        <v>14.8</v>
      </c>
      <c r="O17" s="83">
        <v>1.22</v>
      </c>
      <c r="P17" s="159">
        <v>1.68</v>
      </c>
    </row>
    <row r="18" spans="1:16" ht="15" thickBot="1">
      <c r="A18" s="160" t="s">
        <v>164</v>
      </c>
      <c r="B18" s="8" t="s">
        <v>10</v>
      </c>
      <c r="C18" s="5" t="s">
        <v>15</v>
      </c>
      <c r="D18" s="83">
        <v>0.3</v>
      </c>
      <c r="E18" s="83">
        <v>0</v>
      </c>
      <c r="F18" s="83">
        <v>20.1</v>
      </c>
      <c r="G18" s="83">
        <v>81</v>
      </c>
      <c r="H18" s="83">
        <v>0</v>
      </c>
      <c r="I18" s="83">
        <v>0.8</v>
      </c>
      <c r="J18" s="83">
        <v>0</v>
      </c>
      <c r="K18" s="83">
        <v>0</v>
      </c>
      <c r="L18" s="83">
        <v>10</v>
      </c>
      <c r="M18" s="83">
        <v>6</v>
      </c>
      <c r="N18" s="83">
        <v>3</v>
      </c>
      <c r="O18" s="83">
        <v>0.6</v>
      </c>
      <c r="P18" s="159">
        <v>12</v>
      </c>
    </row>
    <row r="19" spans="1:16" s="2" customFormat="1" ht="15" thickBot="1">
      <c r="A19" s="161"/>
      <c r="B19" s="9" t="s">
        <v>11</v>
      </c>
      <c r="C19" s="6"/>
      <c r="D19" s="79">
        <f aca="true" t="shared" si="0" ref="D19:P19">SUM(D14:D18)</f>
        <v>16.21</v>
      </c>
      <c r="E19" s="79">
        <f t="shared" si="0"/>
        <v>18.790000000000003</v>
      </c>
      <c r="F19" s="79">
        <f t="shared" si="0"/>
        <v>63.88</v>
      </c>
      <c r="G19" s="79">
        <f t="shared" si="0"/>
        <v>491.31</v>
      </c>
      <c r="H19" s="79">
        <f t="shared" si="0"/>
        <v>0.14</v>
      </c>
      <c r="I19" s="79">
        <f t="shared" si="0"/>
        <v>3.71</v>
      </c>
      <c r="J19" s="79">
        <f t="shared" si="0"/>
        <v>0.11</v>
      </c>
      <c r="K19" s="79">
        <f t="shared" si="0"/>
        <v>1.96</v>
      </c>
      <c r="L19" s="79">
        <f t="shared" si="0"/>
        <v>58.120000000000005</v>
      </c>
      <c r="M19" s="79">
        <f t="shared" si="0"/>
        <v>198.67000000000002</v>
      </c>
      <c r="N19" s="79">
        <f t="shared" si="0"/>
        <v>43.7</v>
      </c>
      <c r="O19" s="79">
        <f t="shared" si="0"/>
        <v>4.05</v>
      </c>
      <c r="P19" s="162">
        <f t="shared" si="0"/>
        <v>43.26</v>
      </c>
    </row>
    <row r="20" spans="2:16" ht="15">
      <c r="B20" s="163" t="s">
        <v>165</v>
      </c>
      <c r="C20" s="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9"/>
    </row>
    <row r="21" spans="1:16" ht="15">
      <c r="A21" s="158" t="s">
        <v>167</v>
      </c>
      <c r="B21" s="8" t="s">
        <v>13</v>
      </c>
      <c r="C21" s="5" t="s">
        <v>206</v>
      </c>
      <c r="D21" s="184">
        <v>24.81</v>
      </c>
      <c r="E21" s="184">
        <v>22.14</v>
      </c>
      <c r="F21" s="184">
        <v>15.84</v>
      </c>
      <c r="G21" s="184">
        <v>361.77</v>
      </c>
      <c r="H21" s="184">
        <v>0.15</v>
      </c>
      <c r="I21" s="184">
        <v>7.25</v>
      </c>
      <c r="J21" s="184">
        <v>0.03</v>
      </c>
      <c r="K21" s="184">
        <v>0.76</v>
      </c>
      <c r="L21" s="184">
        <v>33.4</v>
      </c>
      <c r="M21" s="184">
        <v>253.9</v>
      </c>
      <c r="N21" s="184">
        <v>53.45</v>
      </c>
      <c r="O21" s="184">
        <v>3.24</v>
      </c>
      <c r="P21" s="159">
        <v>46</v>
      </c>
    </row>
    <row r="22" spans="1:16" ht="15">
      <c r="A22" s="160" t="s">
        <v>168</v>
      </c>
      <c r="B22" s="8" t="s">
        <v>169</v>
      </c>
      <c r="C22" s="5">
        <v>50</v>
      </c>
      <c r="D22" s="83">
        <v>0.9</v>
      </c>
      <c r="E22" s="83">
        <v>0.05</v>
      </c>
      <c r="F22" s="83">
        <v>4.9</v>
      </c>
      <c r="G22" s="83">
        <v>24</v>
      </c>
      <c r="H22" s="83">
        <v>0.01</v>
      </c>
      <c r="I22" s="83">
        <v>2.85</v>
      </c>
      <c r="J22" s="83">
        <v>0</v>
      </c>
      <c r="K22" s="83">
        <v>1.15</v>
      </c>
      <c r="L22" s="83">
        <v>16.5</v>
      </c>
      <c r="M22" s="83">
        <v>19</v>
      </c>
      <c r="N22" s="83">
        <v>9.5</v>
      </c>
      <c r="O22" s="83">
        <v>0.65</v>
      </c>
      <c r="P22" s="159">
        <v>2</v>
      </c>
    </row>
    <row r="23" spans="1:16" ht="15">
      <c r="A23" s="160" t="s">
        <v>163</v>
      </c>
      <c r="B23" s="8" t="s">
        <v>225</v>
      </c>
      <c r="C23" s="5" t="s">
        <v>14</v>
      </c>
      <c r="D23" s="83">
        <v>2.07</v>
      </c>
      <c r="E23" s="83">
        <v>0.37</v>
      </c>
      <c r="F23" s="83">
        <v>10.71</v>
      </c>
      <c r="G23" s="83">
        <v>57.01</v>
      </c>
      <c r="H23" s="83">
        <v>0.05</v>
      </c>
      <c r="I23" s="83">
        <v>0</v>
      </c>
      <c r="J23" s="83">
        <v>0</v>
      </c>
      <c r="K23" s="83">
        <v>0</v>
      </c>
      <c r="L23" s="83">
        <v>11.02</v>
      </c>
      <c r="M23" s="83">
        <v>49.77</v>
      </c>
      <c r="N23" s="83">
        <v>14.8</v>
      </c>
      <c r="O23" s="83">
        <v>1.22</v>
      </c>
      <c r="P23" s="159">
        <v>1.68</v>
      </c>
    </row>
    <row r="24" spans="1:16" ht="15" thickBot="1">
      <c r="A24" s="227" t="s">
        <v>170</v>
      </c>
      <c r="B24" s="228" t="s">
        <v>110</v>
      </c>
      <c r="C24" s="229" t="s">
        <v>15</v>
      </c>
      <c r="D24" s="230">
        <v>0.5</v>
      </c>
      <c r="E24" s="230">
        <v>0.2</v>
      </c>
      <c r="F24" s="230">
        <v>23.1</v>
      </c>
      <c r="G24" s="230">
        <v>96</v>
      </c>
      <c r="H24" s="230">
        <v>0.02</v>
      </c>
      <c r="I24" s="230">
        <v>4.3</v>
      </c>
      <c r="J24" s="230">
        <v>0</v>
      </c>
      <c r="K24" s="230">
        <v>0.2</v>
      </c>
      <c r="L24" s="230">
        <v>22</v>
      </c>
      <c r="M24" s="230">
        <v>16</v>
      </c>
      <c r="N24" s="230">
        <v>14</v>
      </c>
      <c r="O24" s="230">
        <v>1.1</v>
      </c>
      <c r="P24" s="231">
        <v>6</v>
      </c>
    </row>
    <row r="25" spans="1:16" s="2" customFormat="1" ht="15" thickBot="1">
      <c r="A25" s="161"/>
      <c r="B25" s="9" t="s">
        <v>11</v>
      </c>
      <c r="C25" s="6"/>
      <c r="D25" s="79">
        <f aca="true" t="shared" si="1" ref="D25:P25">SUM(D21:D24)</f>
        <v>28.279999999999998</v>
      </c>
      <c r="E25" s="79">
        <f t="shared" si="1"/>
        <v>22.76</v>
      </c>
      <c r="F25" s="79">
        <f t="shared" si="1"/>
        <v>54.550000000000004</v>
      </c>
      <c r="G25" s="79">
        <f t="shared" si="1"/>
        <v>538.78</v>
      </c>
      <c r="H25" s="79">
        <f t="shared" si="1"/>
        <v>0.23</v>
      </c>
      <c r="I25" s="79">
        <f t="shared" si="1"/>
        <v>14.399999999999999</v>
      </c>
      <c r="J25" s="79">
        <f t="shared" si="1"/>
        <v>0.03</v>
      </c>
      <c r="K25" s="79">
        <f t="shared" si="1"/>
        <v>2.11</v>
      </c>
      <c r="L25" s="79">
        <f t="shared" si="1"/>
        <v>82.92</v>
      </c>
      <c r="M25" s="79">
        <f t="shared" si="1"/>
        <v>338.66999999999996</v>
      </c>
      <c r="N25" s="79">
        <f t="shared" si="1"/>
        <v>91.75</v>
      </c>
      <c r="O25" s="79">
        <f t="shared" si="1"/>
        <v>6.210000000000001</v>
      </c>
      <c r="P25" s="232">
        <f t="shared" si="1"/>
        <v>55.68</v>
      </c>
    </row>
    <row r="26" spans="2:16" ht="15">
      <c r="B26" s="163" t="s">
        <v>171</v>
      </c>
      <c r="C26" s="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9"/>
    </row>
    <row r="27" spans="1:16" ht="26.4">
      <c r="A27" s="160" t="s">
        <v>173</v>
      </c>
      <c r="B27" s="8" t="s">
        <v>17</v>
      </c>
      <c r="C27" s="5" t="s">
        <v>50</v>
      </c>
      <c r="D27" s="83">
        <v>18.16</v>
      </c>
      <c r="E27" s="83">
        <v>19.35</v>
      </c>
      <c r="F27" s="83">
        <v>32.58</v>
      </c>
      <c r="G27" s="83">
        <v>381.73</v>
      </c>
      <c r="H27" s="83">
        <v>0.06</v>
      </c>
      <c r="I27" s="83">
        <v>0.7</v>
      </c>
      <c r="J27" s="83">
        <v>0.14</v>
      </c>
      <c r="K27" s="83">
        <v>0.52</v>
      </c>
      <c r="L27" s="83">
        <v>290.1</v>
      </c>
      <c r="M27" s="83">
        <v>297.03</v>
      </c>
      <c r="N27" s="83">
        <v>35.53</v>
      </c>
      <c r="O27" s="83">
        <v>0.72</v>
      </c>
      <c r="P27" s="159">
        <v>49</v>
      </c>
    </row>
    <row r="28" spans="1:16" ht="15">
      <c r="A28" s="160" t="s">
        <v>163</v>
      </c>
      <c r="B28" s="8" t="s">
        <v>225</v>
      </c>
      <c r="C28" s="5" t="s">
        <v>14</v>
      </c>
      <c r="D28" s="83">
        <v>2.07</v>
      </c>
      <c r="E28" s="83">
        <v>0.37</v>
      </c>
      <c r="F28" s="83">
        <v>10.71</v>
      </c>
      <c r="G28" s="83">
        <v>57.01</v>
      </c>
      <c r="H28" s="83">
        <v>0.05</v>
      </c>
      <c r="I28" s="83">
        <v>0</v>
      </c>
      <c r="J28" s="83">
        <v>0</v>
      </c>
      <c r="K28" s="83">
        <v>0</v>
      </c>
      <c r="L28" s="83">
        <v>11.02</v>
      </c>
      <c r="M28" s="83">
        <v>49.77</v>
      </c>
      <c r="N28" s="83">
        <v>14.8</v>
      </c>
      <c r="O28" s="83">
        <v>1.22</v>
      </c>
      <c r="P28" s="159">
        <v>1.68</v>
      </c>
    </row>
    <row r="29" spans="1:16" ht="15" thickBot="1">
      <c r="A29" s="227" t="s">
        <v>174</v>
      </c>
      <c r="B29" s="228" t="s">
        <v>18</v>
      </c>
      <c r="C29" s="229" t="s">
        <v>15</v>
      </c>
      <c r="D29" s="230">
        <v>3.6</v>
      </c>
      <c r="E29" s="230">
        <v>3.3</v>
      </c>
      <c r="F29" s="230">
        <v>25</v>
      </c>
      <c r="G29" s="230">
        <v>144</v>
      </c>
      <c r="H29" s="230">
        <v>0.04</v>
      </c>
      <c r="I29" s="230">
        <v>1.3</v>
      </c>
      <c r="J29" s="230">
        <v>0.02</v>
      </c>
      <c r="K29" s="230">
        <v>0</v>
      </c>
      <c r="L29" s="230">
        <v>124</v>
      </c>
      <c r="M29" s="230">
        <v>110</v>
      </c>
      <c r="N29" s="230">
        <v>27</v>
      </c>
      <c r="O29" s="230">
        <v>0.8</v>
      </c>
      <c r="P29" s="231">
        <v>11</v>
      </c>
    </row>
    <row r="30" spans="1:16" ht="15" thickBot="1">
      <c r="A30" s="161"/>
      <c r="B30" s="9" t="s">
        <v>11</v>
      </c>
      <c r="C30" s="6"/>
      <c r="D30" s="79">
        <f aca="true" t="shared" si="2" ref="D30:P30">SUM(D27:D29)</f>
        <v>23.830000000000002</v>
      </c>
      <c r="E30" s="79">
        <f t="shared" si="2"/>
        <v>23.020000000000003</v>
      </c>
      <c r="F30" s="79">
        <f t="shared" si="2"/>
        <v>68.28999999999999</v>
      </c>
      <c r="G30" s="79">
        <f t="shared" si="2"/>
        <v>582.74</v>
      </c>
      <c r="H30" s="79">
        <f t="shared" si="2"/>
        <v>0.15</v>
      </c>
      <c r="I30" s="79">
        <f t="shared" si="2"/>
        <v>2</v>
      </c>
      <c r="J30" s="79">
        <f t="shared" si="2"/>
        <v>0.16</v>
      </c>
      <c r="K30" s="79">
        <f t="shared" si="2"/>
        <v>0.52</v>
      </c>
      <c r="L30" s="79">
        <f t="shared" si="2"/>
        <v>425.12</v>
      </c>
      <c r="M30" s="79">
        <f t="shared" si="2"/>
        <v>456.79999999999995</v>
      </c>
      <c r="N30" s="79">
        <f t="shared" si="2"/>
        <v>77.33</v>
      </c>
      <c r="O30" s="79">
        <f t="shared" si="2"/>
        <v>2.74</v>
      </c>
      <c r="P30" s="232">
        <f t="shared" si="2"/>
        <v>61.68</v>
      </c>
    </row>
    <row r="31" spans="2:16" ht="15">
      <c r="B31" s="163" t="s">
        <v>175</v>
      </c>
      <c r="C31" s="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9"/>
    </row>
    <row r="32" spans="1:16" ht="15">
      <c r="A32" s="160" t="s">
        <v>177</v>
      </c>
      <c r="B32" s="8" t="s">
        <v>20</v>
      </c>
      <c r="C32" s="5" t="s">
        <v>212</v>
      </c>
      <c r="D32" s="83">
        <v>20.45</v>
      </c>
      <c r="E32" s="83">
        <v>15.68</v>
      </c>
      <c r="F32" s="83">
        <v>4.88</v>
      </c>
      <c r="G32" s="83">
        <v>242.04</v>
      </c>
      <c r="H32" s="83">
        <v>0.32</v>
      </c>
      <c r="I32" s="83">
        <v>9.65</v>
      </c>
      <c r="J32" s="83">
        <v>9.13</v>
      </c>
      <c r="K32" s="83">
        <v>6.13</v>
      </c>
      <c r="L32" s="83">
        <v>26.13</v>
      </c>
      <c r="M32" s="83">
        <v>359.09</v>
      </c>
      <c r="N32" s="83">
        <v>20.45</v>
      </c>
      <c r="O32" s="83">
        <v>7.61</v>
      </c>
      <c r="P32" s="159">
        <v>31</v>
      </c>
    </row>
    <row r="33" spans="1:16" ht="15">
      <c r="A33" s="160" t="s">
        <v>161</v>
      </c>
      <c r="B33" s="8" t="s">
        <v>8</v>
      </c>
      <c r="C33" s="5" t="s">
        <v>109</v>
      </c>
      <c r="D33" s="83">
        <v>5.7</v>
      </c>
      <c r="E33" s="83">
        <v>5.23</v>
      </c>
      <c r="F33" s="83">
        <v>24.72</v>
      </c>
      <c r="G33" s="83">
        <v>168.7</v>
      </c>
      <c r="H33" s="83">
        <v>0.13</v>
      </c>
      <c r="I33" s="83">
        <v>0</v>
      </c>
      <c r="J33" s="83">
        <v>0.02</v>
      </c>
      <c r="K33" s="83">
        <v>0.4099999999999999</v>
      </c>
      <c r="L33" s="83">
        <v>9.5</v>
      </c>
      <c r="M33" s="83">
        <v>135.1</v>
      </c>
      <c r="N33" s="83">
        <v>90.2</v>
      </c>
      <c r="O33" s="83">
        <v>3.03</v>
      </c>
      <c r="P33" s="159">
        <v>7.5</v>
      </c>
    </row>
    <row r="34" spans="1:16" ht="15">
      <c r="A34" s="160" t="s">
        <v>180</v>
      </c>
      <c r="B34" s="8" t="s">
        <v>21</v>
      </c>
      <c r="C34" s="5">
        <v>30</v>
      </c>
      <c r="D34" s="83">
        <v>0.33</v>
      </c>
      <c r="E34" s="83">
        <v>0.06</v>
      </c>
      <c r="F34" s="83">
        <v>1.14</v>
      </c>
      <c r="G34" s="83">
        <v>7.2</v>
      </c>
      <c r="H34" s="83">
        <v>0.01</v>
      </c>
      <c r="I34" s="83">
        <v>7.5</v>
      </c>
      <c r="J34" s="83">
        <v>0</v>
      </c>
      <c r="K34" s="83">
        <v>0.21</v>
      </c>
      <c r="L34" s="83">
        <v>4.2</v>
      </c>
      <c r="M34" s="83">
        <v>7.8</v>
      </c>
      <c r="N34" s="83">
        <v>6</v>
      </c>
      <c r="O34" s="83">
        <v>0.27</v>
      </c>
      <c r="P34" s="159">
        <v>6</v>
      </c>
    </row>
    <row r="35" spans="1:16" ht="15">
      <c r="A35" s="160" t="s">
        <v>163</v>
      </c>
      <c r="B35" s="8" t="s">
        <v>225</v>
      </c>
      <c r="C35" s="5" t="s">
        <v>14</v>
      </c>
      <c r="D35" s="83">
        <v>2.07</v>
      </c>
      <c r="E35" s="83">
        <v>0.37</v>
      </c>
      <c r="F35" s="83">
        <v>10.71</v>
      </c>
      <c r="G35" s="83">
        <v>57.01</v>
      </c>
      <c r="H35" s="83">
        <v>0.05</v>
      </c>
      <c r="I35" s="83">
        <v>0</v>
      </c>
      <c r="J35" s="83">
        <v>0</v>
      </c>
      <c r="K35" s="83">
        <v>0</v>
      </c>
      <c r="L35" s="83">
        <v>11.02</v>
      </c>
      <c r="M35" s="83">
        <v>49.77</v>
      </c>
      <c r="N35" s="83">
        <v>14.8</v>
      </c>
      <c r="O35" s="83">
        <v>1.22</v>
      </c>
      <c r="P35" s="159">
        <v>1.68</v>
      </c>
    </row>
    <row r="36" spans="1:16" ht="15" thickBot="1">
      <c r="A36" s="227" t="s">
        <v>164</v>
      </c>
      <c r="B36" s="228" t="s">
        <v>42</v>
      </c>
      <c r="C36" s="229" t="s">
        <v>15</v>
      </c>
      <c r="D36" s="230">
        <v>0.3</v>
      </c>
      <c r="E36" s="230">
        <v>0</v>
      </c>
      <c r="F36" s="230">
        <v>20.1</v>
      </c>
      <c r="G36" s="230">
        <v>81</v>
      </c>
      <c r="H36" s="230">
        <v>0</v>
      </c>
      <c r="I36" s="230">
        <v>0.8</v>
      </c>
      <c r="J36" s="230">
        <v>0</v>
      </c>
      <c r="K36" s="230">
        <v>0</v>
      </c>
      <c r="L36" s="230">
        <v>10</v>
      </c>
      <c r="M36" s="230">
        <v>6</v>
      </c>
      <c r="N36" s="230">
        <v>3</v>
      </c>
      <c r="O36" s="230">
        <v>0.6</v>
      </c>
      <c r="P36" s="231">
        <v>10</v>
      </c>
    </row>
    <row r="37" spans="1:16" ht="15" thickBot="1">
      <c r="A37" s="161"/>
      <c r="B37" s="9" t="s">
        <v>11</v>
      </c>
      <c r="C37" s="6"/>
      <c r="D37" s="79">
        <f aca="true" t="shared" si="3" ref="D37:P37">SUM(D32:D36)</f>
        <v>28.849999999999998</v>
      </c>
      <c r="E37" s="79">
        <f t="shared" si="3"/>
        <v>21.34</v>
      </c>
      <c r="F37" s="79">
        <f t="shared" si="3"/>
        <v>61.550000000000004</v>
      </c>
      <c r="G37" s="79">
        <f t="shared" si="3"/>
        <v>555.95</v>
      </c>
      <c r="H37" s="79">
        <f t="shared" si="3"/>
        <v>0.51</v>
      </c>
      <c r="I37" s="79">
        <f t="shared" si="3"/>
        <v>17.95</v>
      </c>
      <c r="J37" s="79">
        <f t="shared" si="3"/>
        <v>9.15</v>
      </c>
      <c r="K37" s="79">
        <f t="shared" si="3"/>
        <v>6.75</v>
      </c>
      <c r="L37" s="79">
        <f t="shared" si="3"/>
        <v>60.849999999999994</v>
      </c>
      <c r="M37" s="79">
        <f t="shared" si="3"/>
        <v>557.76</v>
      </c>
      <c r="N37" s="79">
        <f t="shared" si="3"/>
        <v>134.45000000000002</v>
      </c>
      <c r="O37" s="79">
        <f t="shared" si="3"/>
        <v>12.73</v>
      </c>
      <c r="P37" s="232">
        <f t="shared" si="3"/>
        <v>56.18</v>
      </c>
    </row>
    <row r="38" spans="2:16" ht="15">
      <c r="B38" s="163" t="s">
        <v>181</v>
      </c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9"/>
    </row>
    <row r="39" spans="1:16" ht="15">
      <c r="A39" s="160" t="s">
        <v>183</v>
      </c>
      <c r="B39" s="8" t="s">
        <v>22</v>
      </c>
      <c r="C39" s="5" t="s">
        <v>94</v>
      </c>
      <c r="D39" s="83">
        <v>8.04</v>
      </c>
      <c r="E39" s="83">
        <v>4.32</v>
      </c>
      <c r="F39" s="83">
        <v>1.86</v>
      </c>
      <c r="G39" s="83">
        <v>77.4</v>
      </c>
      <c r="H39" s="83">
        <v>0.04</v>
      </c>
      <c r="I39" s="83">
        <v>0.72</v>
      </c>
      <c r="J39" s="83">
        <v>0.01</v>
      </c>
      <c r="K39" s="83">
        <v>2.34</v>
      </c>
      <c r="L39" s="83">
        <v>27.6</v>
      </c>
      <c r="M39" s="83">
        <v>87</v>
      </c>
      <c r="N39" s="83">
        <v>13.2</v>
      </c>
      <c r="O39" s="83">
        <v>0.3</v>
      </c>
      <c r="P39" s="159">
        <v>30</v>
      </c>
    </row>
    <row r="40" spans="1:16" ht="15">
      <c r="A40" s="160" t="s">
        <v>184</v>
      </c>
      <c r="B40" s="8" t="s">
        <v>23</v>
      </c>
      <c r="C40" s="5">
        <v>150</v>
      </c>
      <c r="D40" s="83">
        <v>3.15</v>
      </c>
      <c r="E40" s="83">
        <v>6.6</v>
      </c>
      <c r="F40" s="83">
        <v>16.35</v>
      </c>
      <c r="G40" s="83">
        <v>138</v>
      </c>
      <c r="H40" s="83">
        <v>0.13</v>
      </c>
      <c r="I40" s="83">
        <v>5.1</v>
      </c>
      <c r="J40" s="83">
        <v>0.04</v>
      </c>
      <c r="K40" s="83">
        <v>0.15</v>
      </c>
      <c r="L40" s="83">
        <v>39</v>
      </c>
      <c r="M40" s="83">
        <v>85.5</v>
      </c>
      <c r="N40" s="83">
        <v>28.5</v>
      </c>
      <c r="O40" s="83">
        <v>1.05</v>
      </c>
      <c r="P40" s="159">
        <v>13</v>
      </c>
    </row>
    <row r="41" spans="1:16" ht="15">
      <c r="A41" s="160" t="s">
        <v>180</v>
      </c>
      <c r="B41" s="8" t="s">
        <v>24</v>
      </c>
      <c r="C41" s="5">
        <v>30</v>
      </c>
      <c r="D41" s="83">
        <v>0.24</v>
      </c>
      <c r="E41" s="83">
        <v>0.03</v>
      </c>
      <c r="F41" s="83">
        <v>0.75</v>
      </c>
      <c r="G41" s="83">
        <v>4.2</v>
      </c>
      <c r="H41" s="83">
        <v>0.01</v>
      </c>
      <c r="I41" s="83">
        <v>3</v>
      </c>
      <c r="J41" s="83">
        <v>0</v>
      </c>
      <c r="K41" s="83">
        <v>0.03</v>
      </c>
      <c r="L41" s="83">
        <v>6.9</v>
      </c>
      <c r="M41" s="83">
        <v>12.6</v>
      </c>
      <c r="N41" s="83">
        <v>4.2</v>
      </c>
      <c r="O41" s="83">
        <v>0.18</v>
      </c>
      <c r="P41" s="159">
        <v>6</v>
      </c>
    </row>
    <row r="42" spans="1:16" ht="15">
      <c r="A42" s="160" t="s">
        <v>163</v>
      </c>
      <c r="B42" s="8" t="s">
        <v>225</v>
      </c>
      <c r="C42" s="5" t="s">
        <v>14</v>
      </c>
      <c r="D42" s="83">
        <v>2.07</v>
      </c>
      <c r="E42" s="83">
        <v>0.37</v>
      </c>
      <c r="F42" s="83">
        <v>10.71</v>
      </c>
      <c r="G42" s="83">
        <v>57.01</v>
      </c>
      <c r="H42" s="83">
        <v>0.05</v>
      </c>
      <c r="I42" s="83">
        <v>0</v>
      </c>
      <c r="J42" s="83">
        <v>0</v>
      </c>
      <c r="K42" s="83">
        <v>0</v>
      </c>
      <c r="L42" s="83">
        <v>11.02</v>
      </c>
      <c r="M42" s="83">
        <v>49.77</v>
      </c>
      <c r="N42" s="83">
        <v>14.8</v>
      </c>
      <c r="O42" s="83">
        <v>1.22</v>
      </c>
      <c r="P42" s="159">
        <v>1.68</v>
      </c>
    </row>
    <row r="43" spans="1:16" ht="15" thickBot="1">
      <c r="A43" s="227" t="s">
        <v>185</v>
      </c>
      <c r="B43" s="228" t="s">
        <v>25</v>
      </c>
      <c r="C43" s="229">
        <v>200</v>
      </c>
      <c r="D43" s="230">
        <v>0.5</v>
      </c>
      <c r="E43" s="230">
        <v>0.2</v>
      </c>
      <c r="F43" s="230">
        <v>21.8</v>
      </c>
      <c r="G43" s="230">
        <v>90</v>
      </c>
      <c r="H43" s="230">
        <v>0.03</v>
      </c>
      <c r="I43" s="230">
        <v>8</v>
      </c>
      <c r="J43" s="230">
        <v>0</v>
      </c>
      <c r="K43" s="230">
        <v>0.1</v>
      </c>
      <c r="L43" s="230">
        <v>19</v>
      </c>
      <c r="M43" s="230">
        <v>12</v>
      </c>
      <c r="N43" s="230">
        <v>8</v>
      </c>
      <c r="O43" s="230">
        <v>0.5</v>
      </c>
      <c r="P43" s="231">
        <v>7</v>
      </c>
    </row>
    <row r="44" spans="1:16" ht="15" thickBot="1">
      <c r="A44" s="161"/>
      <c r="B44" s="9" t="s">
        <v>11</v>
      </c>
      <c r="C44" s="6"/>
      <c r="D44" s="79">
        <f aca="true" t="shared" si="4" ref="D44:P44">SUM(D39:D43)</f>
        <v>14</v>
      </c>
      <c r="E44" s="79">
        <f t="shared" si="4"/>
        <v>11.519999999999998</v>
      </c>
      <c r="F44" s="79">
        <f t="shared" si="4"/>
        <v>51.47</v>
      </c>
      <c r="G44" s="79">
        <f t="shared" si="4"/>
        <v>366.61</v>
      </c>
      <c r="H44" s="79">
        <f t="shared" si="4"/>
        <v>0.26</v>
      </c>
      <c r="I44" s="79">
        <f t="shared" si="4"/>
        <v>16.82</v>
      </c>
      <c r="J44" s="79">
        <f t="shared" si="4"/>
        <v>0.05</v>
      </c>
      <c r="K44" s="79">
        <f t="shared" si="4"/>
        <v>2.6199999999999997</v>
      </c>
      <c r="L44" s="79">
        <f t="shared" si="4"/>
        <v>103.52</v>
      </c>
      <c r="M44" s="79">
        <f t="shared" si="4"/>
        <v>246.87</v>
      </c>
      <c r="N44" s="79">
        <f t="shared" si="4"/>
        <v>68.7</v>
      </c>
      <c r="O44" s="79">
        <f t="shared" si="4"/>
        <v>3.25</v>
      </c>
      <c r="P44" s="232">
        <f t="shared" si="4"/>
        <v>57.68</v>
      </c>
    </row>
    <row r="45" spans="2:16" ht="15">
      <c r="B45" s="156" t="s">
        <v>186</v>
      </c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9"/>
    </row>
    <row r="46" spans="1:16" ht="15">
      <c r="A46" s="160" t="s">
        <v>187</v>
      </c>
      <c r="B46" s="8" t="s">
        <v>28</v>
      </c>
      <c r="C46" s="5">
        <v>70</v>
      </c>
      <c r="D46" s="83">
        <v>20.4</v>
      </c>
      <c r="E46" s="83">
        <v>12.7</v>
      </c>
      <c r="F46" s="83">
        <v>2.1</v>
      </c>
      <c r="G46" s="83">
        <v>204</v>
      </c>
      <c r="H46" s="83">
        <v>0.05</v>
      </c>
      <c r="I46" s="83">
        <v>0</v>
      </c>
      <c r="J46" s="83">
        <v>0.1</v>
      </c>
      <c r="K46" s="83">
        <v>0.6</v>
      </c>
      <c r="L46" s="83">
        <v>9</v>
      </c>
      <c r="M46" s="83">
        <v>169</v>
      </c>
      <c r="N46" s="83">
        <v>24</v>
      </c>
      <c r="O46" s="83">
        <v>2</v>
      </c>
      <c r="P46" s="159">
        <v>40</v>
      </c>
    </row>
    <row r="47" spans="1:16" ht="22.8">
      <c r="A47" s="160" t="s">
        <v>178</v>
      </c>
      <c r="B47" s="170" t="s">
        <v>179</v>
      </c>
      <c r="C47" s="5">
        <v>100</v>
      </c>
      <c r="D47" s="83">
        <v>3.7700000000000005</v>
      </c>
      <c r="E47" s="83">
        <v>0.45</v>
      </c>
      <c r="F47" s="83">
        <v>19.36</v>
      </c>
      <c r="G47" s="83">
        <v>96.6</v>
      </c>
      <c r="H47" s="83">
        <v>0.03</v>
      </c>
      <c r="I47" s="83">
        <v>0.01</v>
      </c>
      <c r="J47" s="83">
        <v>0</v>
      </c>
      <c r="K47" s="83">
        <v>0.53</v>
      </c>
      <c r="L47" s="83">
        <v>3.8</v>
      </c>
      <c r="M47" s="83">
        <v>23.8</v>
      </c>
      <c r="N47" s="83">
        <v>5.4</v>
      </c>
      <c r="O47" s="83">
        <v>0.52</v>
      </c>
      <c r="P47" s="159">
        <v>5</v>
      </c>
    </row>
    <row r="48" spans="1:16" ht="15">
      <c r="A48" s="160" t="s">
        <v>180</v>
      </c>
      <c r="B48" s="8" t="s">
        <v>21</v>
      </c>
      <c r="C48" s="5">
        <v>30</v>
      </c>
      <c r="D48" s="83">
        <v>0.33</v>
      </c>
      <c r="E48" s="83">
        <v>0.06</v>
      </c>
      <c r="F48" s="83">
        <v>1.14</v>
      </c>
      <c r="G48" s="83">
        <v>7.2</v>
      </c>
      <c r="H48" s="83">
        <v>0.01</v>
      </c>
      <c r="I48" s="83">
        <v>7.5</v>
      </c>
      <c r="J48" s="83">
        <v>0</v>
      </c>
      <c r="K48" s="83">
        <v>0.21</v>
      </c>
      <c r="L48" s="83">
        <v>4.2</v>
      </c>
      <c r="M48" s="83">
        <v>7.8</v>
      </c>
      <c r="N48" s="83">
        <v>6</v>
      </c>
      <c r="O48" s="83">
        <v>0.27</v>
      </c>
      <c r="P48" s="159">
        <v>6</v>
      </c>
    </row>
    <row r="49" spans="1:16" ht="15">
      <c r="A49" s="160" t="s">
        <v>163</v>
      </c>
      <c r="B49" s="8" t="s">
        <v>225</v>
      </c>
      <c r="C49" s="5" t="s">
        <v>14</v>
      </c>
      <c r="D49" s="83">
        <v>2.07</v>
      </c>
      <c r="E49" s="83">
        <v>0.37</v>
      </c>
      <c r="F49" s="83">
        <v>10.71</v>
      </c>
      <c r="G49" s="83">
        <v>57.01</v>
      </c>
      <c r="H49" s="83">
        <v>0.05</v>
      </c>
      <c r="I49" s="83">
        <v>0</v>
      </c>
      <c r="J49" s="83">
        <v>0</v>
      </c>
      <c r="K49" s="83">
        <v>0</v>
      </c>
      <c r="L49" s="83">
        <v>11.02</v>
      </c>
      <c r="M49" s="83">
        <v>49.77</v>
      </c>
      <c r="N49" s="83">
        <v>14.8</v>
      </c>
      <c r="O49" s="83">
        <v>1.22</v>
      </c>
      <c r="P49" s="159">
        <v>1.68</v>
      </c>
    </row>
    <row r="50" spans="1:16" ht="15" thickBot="1">
      <c r="A50" s="227" t="s">
        <v>188</v>
      </c>
      <c r="B50" s="228" t="s">
        <v>29</v>
      </c>
      <c r="C50" s="229" t="s">
        <v>15</v>
      </c>
      <c r="D50" s="230">
        <v>1.4</v>
      </c>
      <c r="E50" s="230">
        <v>0</v>
      </c>
      <c r="F50" s="230">
        <v>29</v>
      </c>
      <c r="G50" s="230">
        <v>122</v>
      </c>
      <c r="H50" s="230">
        <v>0</v>
      </c>
      <c r="I50" s="230">
        <v>0</v>
      </c>
      <c r="J50" s="230">
        <v>0</v>
      </c>
      <c r="K50" s="230">
        <v>0</v>
      </c>
      <c r="L50" s="230">
        <v>1</v>
      </c>
      <c r="M50" s="230">
        <v>0</v>
      </c>
      <c r="N50" s="230">
        <v>0</v>
      </c>
      <c r="O50" s="230">
        <v>0.1</v>
      </c>
      <c r="P50" s="231">
        <v>4</v>
      </c>
    </row>
    <row r="51" spans="1:16" ht="15" thickBot="1">
      <c r="A51" s="161"/>
      <c r="B51" s="9" t="s">
        <v>11</v>
      </c>
      <c r="C51" s="6"/>
      <c r="D51" s="79">
        <f aca="true" t="shared" si="5" ref="D51:P51">SUM(D46:D50)</f>
        <v>27.969999999999995</v>
      </c>
      <c r="E51" s="79">
        <f t="shared" si="5"/>
        <v>13.579999999999998</v>
      </c>
      <c r="F51" s="79">
        <f t="shared" si="5"/>
        <v>62.31</v>
      </c>
      <c r="G51" s="79">
        <f t="shared" si="5"/>
        <v>486.81</v>
      </c>
      <c r="H51" s="79">
        <f t="shared" si="5"/>
        <v>0.14</v>
      </c>
      <c r="I51" s="79">
        <f t="shared" si="5"/>
        <v>7.51</v>
      </c>
      <c r="J51" s="79">
        <f t="shared" si="5"/>
        <v>0.1</v>
      </c>
      <c r="K51" s="79">
        <f t="shared" si="5"/>
        <v>1.3399999999999999</v>
      </c>
      <c r="L51" s="79">
        <f t="shared" si="5"/>
        <v>29.02</v>
      </c>
      <c r="M51" s="79">
        <f t="shared" si="5"/>
        <v>250.37000000000003</v>
      </c>
      <c r="N51" s="79">
        <f t="shared" si="5"/>
        <v>50.2</v>
      </c>
      <c r="O51" s="79">
        <f t="shared" si="5"/>
        <v>4.109999999999999</v>
      </c>
      <c r="P51" s="232">
        <f t="shared" si="5"/>
        <v>56.68</v>
      </c>
    </row>
    <row r="52" spans="2:16" ht="15">
      <c r="B52" s="163" t="s">
        <v>189</v>
      </c>
      <c r="C52" s="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9"/>
    </row>
    <row r="53" spans="1:16" ht="15">
      <c r="A53" s="158" t="s">
        <v>190</v>
      </c>
      <c r="B53" s="8" t="s">
        <v>191</v>
      </c>
      <c r="C53" s="5" t="s">
        <v>192</v>
      </c>
      <c r="D53" s="184">
        <v>18.14</v>
      </c>
      <c r="E53" s="184">
        <v>17.85</v>
      </c>
      <c r="F53" s="184">
        <v>47.23</v>
      </c>
      <c r="G53" s="184">
        <v>422.4</v>
      </c>
      <c r="H53" s="184">
        <v>0.07</v>
      </c>
      <c r="I53" s="184">
        <v>0.38</v>
      </c>
      <c r="J53" s="184">
        <v>0.06</v>
      </c>
      <c r="K53" s="184">
        <v>0.76</v>
      </c>
      <c r="L53" s="184">
        <v>22.08</v>
      </c>
      <c r="M53" s="184">
        <v>217.92</v>
      </c>
      <c r="N53" s="184">
        <v>50.88</v>
      </c>
      <c r="O53" s="184">
        <v>2.68</v>
      </c>
      <c r="P53" s="159">
        <v>48</v>
      </c>
    </row>
    <row r="54" spans="1:16" ht="15">
      <c r="A54" s="160" t="s">
        <v>168</v>
      </c>
      <c r="B54" s="8" t="s">
        <v>169</v>
      </c>
      <c r="C54" s="5">
        <v>50</v>
      </c>
      <c r="D54" s="83">
        <v>0.9</v>
      </c>
      <c r="E54" s="83">
        <v>0.05</v>
      </c>
      <c r="F54" s="83">
        <v>4.9</v>
      </c>
      <c r="G54" s="83">
        <v>24</v>
      </c>
      <c r="H54" s="83">
        <v>0.01</v>
      </c>
      <c r="I54" s="83">
        <v>2.85</v>
      </c>
      <c r="J54" s="83">
        <v>0</v>
      </c>
      <c r="K54" s="83">
        <v>1.15</v>
      </c>
      <c r="L54" s="83">
        <v>16.5</v>
      </c>
      <c r="M54" s="83">
        <v>19</v>
      </c>
      <c r="N54" s="83">
        <v>9.5</v>
      </c>
      <c r="O54" s="83">
        <v>0.65</v>
      </c>
      <c r="P54" s="159">
        <v>2</v>
      </c>
    </row>
    <row r="55" spans="1:16" ht="15">
      <c r="A55" s="160" t="s">
        <v>163</v>
      </c>
      <c r="B55" s="8" t="s">
        <v>225</v>
      </c>
      <c r="C55" s="5" t="s">
        <v>14</v>
      </c>
      <c r="D55" s="83">
        <v>2.07</v>
      </c>
      <c r="E55" s="83">
        <v>0.37</v>
      </c>
      <c r="F55" s="83">
        <v>10.71</v>
      </c>
      <c r="G55" s="83">
        <v>57.01</v>
      </c>
      <c r="H55" s="83">
        <v>0.05</v>
      </c>
      <c r="I55" s="83">
        <v>0</v>
      </c>
      <c r="J55" s="83">
        <v>0</v>
      </c>
      <c r="K55" s="83">
        <v>0</v>
      </c>
      <c r="L55" s="83">
        <v>11.02</v>
      </c>
      <c r="M55" s="83">
        <v>49.77</v>
      </c>
      <c r="N55" s="83">
        <v>14.8</v>
      </c>
      <c r="O55" s="83">
        <v>1.22</v>
      </c>
      <c r="P55" s="159">
        <v>1.68</v>
      </c>
    </row>
    <row r="56" spans="1:16" ht="15" thickBot="1">
      <c r="A56" s="227" t="s">
        <v>193</v>
      </c>
      <c r="B56" s="228" t="s">
        <v>194</v>
      </c>
      <c r="C56" s="229">
        <v>200</v>
      </c>
      <c r="D56" s="230">
        <v>0.7</v>
      </c>
      <c r="E56" s="230">
        <v>0.3</v>
      </c>
      <c r="F56" s="230">
        <v>22.8</v>
      </c>
      <c r="G56" s="230">
        <v>97</v>
      </c>
      <c r="H56" s="230">
        <v>0.01</v>
      </c>
      <c r="I56" s="230">
        <v>70</v>
      </c>
      <c r="J56" s="230">
        <v>0</v>
      </c>
      <c r="K56" s="230">
        <v>0</v>
      </c>
      <c r="L56" s="230">
        <v>12</v>
      </c>
      <c r="M56" s="230">
        <v>3</v>
      </c>
      <c r="N56" s="230">
        <v>3</v>
      </c>
      <c r="O56" s="230">
        <v>1.5</v>
      </c>
      <c r="P56" s="231">
        <v>6</v>
      </c>
    </row>
    <row r="57" spans="1:16" ht="15" thickBot="1">
      <c r="A57" s="161"/>
      <c r="B57" s="9" t="s">
        <v>11</v>
      </c>
      <c r="C57" s="6"/>
      <c r="D57" s="79">
        <f aca="true" t="shared" si="6" ref="D57:P57">SUM(D53:D56)</f>
        <v>21.81</v>
      </c>
      <c r="E57" s="79">
        <f t="shared" si="6"/>
        <v>18.570000000000004</v>
      </c>
      <c r="F57" s="79">
        <f t="shared" si="6"/>
        <v>85.64</v>
      </c>
      <c r="G57" s="79">
        <f t="shared" si="6"/>
        <v>600.41</v>
      </c>
      <c r="H57" s="79">
        <f t="shared" si="6"/>
        <v>0.14</v>
      </c>
      <c r="I57" s="79">
        <f t="shared" si="6"/>
        <v>73.23</v>
      </c>
      <c r="J57" s="79">
        <f t="shared" si="6"/>
        <v>0.06</v>
      </c>
      <c r="K57" s="79">
        <f t="shared" si="6"/>
        <v>1.91</v>
      </c>
      <c r="L57" s="79">
        <f t="shared" si="6"/>
        <v>61.599999999999994</v>
      </c>
      <c r="M57" s="79">
        <f t="shared" si="6"/>
        <v>289.69</v>
      </c>
      <c r="N57" s="79">
        <f t="shared" si="6"/>
        <v>78.18</v>
      </c>
      <c r="O57" s="79">
        <f t="shared" si="6"/>
        <v>6.05</v>
      </c>
      <c r="P57" s="232">
        <f t="shared" si="6"/>
        <v>57.68</v>
      </c>
    </row>
    <row r="58" spans="2:16" ht="15">
      <c r="B58" s="163" t="s">
        <v>195</v>
      </c>
      <c r="C58" s="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9"/>
    </row>
    <row r="59" spans="1:16" ht="15">
      <c r="A59" s="160" t="s">
        <v>196</v>
      </c>
      <c r="B59" s="166" t="s">
        <v>41</v>
      </c>
      <c r="C59" s="5">
        <v>50</v>
      </c>
      <c r="D59" s="83">
        <v>5.2</v>
      </c>
      <c r="E59" s="83">
        <v>10.45</v>
      </c>
      <c r="F59" s="83">
        <v>0</v>
      </c>
      <c r="G59" s="83">
        <v>115</v>
      </c>
      <c r="H59" s="83">
        <v>0.07</v>
      </c>
      <c r="I59" s="83">
        <v>0</v>
      </c>
      <c r="J59" s="83">
        <v>0</v>
      </c>
      <c r="K59" s="83">
        <v>0.2</v>
      </c>
      <c r="L59" s="83">
        <v>15.5</v>
      </c>
      <c r="M59" s="83">
        <v>67</v>
      </c>
      <c r="N59" s="83">
        <v>8.5</v>
      </c>
      <c r="O59" s="83">
        <v>0.8</v>
      </c>
      <c r="P59" s="159">
        <v>20</v>
      </c>
    </row>
    <row r="60" spans="1:16" ht="15">
      <c r="A60" s="160" t="s">
        <v>260</v>
      </c>
      <c r="B60" s="166" t="s">
        <v>30</v>
      </c>
      <c r="C60" s="5" t="s">
        <v>213</v>
      </c>
      <c r="D60" s="83">
        <v>9</v>
      </c>
      <c r="E60" s="83">
        <v>14</v>
      </c>
      <c r="F60" s="83">
        <v>2.5</v>
      </c>
      <c r="G60" s="83">
        <v>168</v>
      </c>
      <c r="H60" s="83">
        <v>0.06</v>
      </c>
      <c r="I60" s="83">
        <v>0.3</v>
      </c>
      <c r="J60" s="83">
        <v>0.21000000000000002</v>
      </c>
      <c r="K60" s="83">
        <v>0.48</v>
      </c>
      <c r="L60" s="83">
        <v>84</v>
      </c>
      <c r="M60" s="83">
        <v>158</v>
      </c>
      <c r="N60" s="83">
        <v>13</v>
      </c>
      <c r="O60" s="83">
        <v>1.6</v>
      </c>
      <c r="P60" s="159">
        <v>17</v>
      </c>
    </row>
    <row r="61" spans="1:16" s="77" customFormat="1" ht="15">
      <c r="A61" s="167" t="s">
        <v>197</v>
      </c>
      <c r="B61" s="168" t="s">
        <v>31</v>
      </c>
      <c r="C61" s="12">
        <v>50</v>
      </c>
      <c r="D61" s="184">
        <v>1.55</v>
      </c>
      <c r="E61" s="184">
        <v>0.1</v>
      </c>
      <c r="F61" s="184">
        <v>3.25</v>
      </c>
      <c r="G61" s="184">
        <v>20</v>
      </c>
      <c r="H61" s="184">
        <v>0.05</v>
      </c>
      <c r="I61" s="184">
        <v>5</v>
      </c>
      <c r="J61" s="184">
        <v>0</v>
      </c>
      <c r="K61" s="184">
        <v>0.75</v>
      </c>
      <c r="L61" s="184">
        <v>10</v>
      </c>
      <c r="M61" s="184">
        <v>31</v>
      </c>
      <c r="N61" s="184">
        <v>10.5</v>
      </c>
      <c r="O61" s="184">
        <v>0.35</v>
      </c>
      <c r="P61" s="169">
        <v>10</v>
      </c>
    </row>
    <row r="62" spans="1:16" ht="15">
      <c r="A62" s="160" t="s">
        <v>163</v>
      </c>
      <c r="B62" s="166" t="s">
        <v>225</v>
      </c>
      <c r="C62" s="5" t="s">
        <v>14</v>
      </c>
      <c r="D62" s="83">
        <v>2.07</v>
      </c>
      <c r="E62" s="83">
        <v>0.37</v>
      </c>
      <c r="F62" s="83">
        <v>10.71</v>
      </c>
      <c r="G62" s="83">
        <v>57.01</v>
      </c>
      <c r="H62" s="83">
        <v>0.05</v>
      </c>
      <c r="I62" s="83">
        <v>0</v>
      </c>
      <c r="J62" s="83">
        <v>0</v>
      </c>
      <c r="K62" s="83">
        <v>0</v>
      </c>
      <c r="L62" s="83">
        <v>11.02</v>
      </c>
      <c r="M62" s="83">
        <v>49.77</v>
      </c>
      <c r="N62" s="83">
        <v>14.8</v>
      </c>
      <c r="O62" s="83">
        <v>1.22</v>
      </c>
      <c r="P62" s="159">
        <v>1.68</v>
      </c>
    </row>
    <row r="63" spans="1:16" ht="15" thickBot="1">
      <c r="A63" s="227" t="s">
        <v>164</v>
      </c>
      <c r="B63" s="166" t="s">
        <v>198</v>
      </c>
      <c r="C63" s="229" t="s">
        <v>15</v>
      </c>
      <c r="D63" s="230">
        <v>0.3</v>
      </c>
      <c r="E63" s="230">
        <v>0</v>
      </c>
      <c r="F63" s="230">
        <v>20.1</v>
      </c>
      <c r="G63" s="230">
        <v>81</v>
      </c>
      <c r="H63" s="230">
        <v>0</v>
      </c>
      <c r="I63" s="230">
        <v>0.8</v>
      </c>
      <c r="J63" s="230">
        <v>0</v>
      </c>
      <c r="K63" s="230">
        <v>0</v>
      </c>
      <c r="L63" s="230">
        <v>10</v>
      </c>
      <c r="M63" s="230">
        <v>6</v>
      </c>
      <c r="N63" s="230">
        <v>3</v>
      </c>
      <c r="O63" s="230">
        <v>0.6</v>
      </c>
      <c r="P63" s="231">
        <v>6</v>
      </c>
    </row>
    <row r="64" spans="1:16" ht="15" thickBot="1">
      <c r="A64" s="161"/>
      <c r="B64" s="233" t="s">
        <v>11</v>
      </c>
      <c r="C64" s="6"/>
      <c r="D64" s="79">
        <f aca="true" t="shared" si="7" ref="D64:P64">SUM(D59:D63)</f>
        <v>18.12</v>
      </c>
      <c r="E64" s="79">
        <f t="shared" si="7"/>
        <v>24.92</v>
      </c>
      <c r="F64" s="79">
        <f t="shared" si="7"/>
        <v>36.56</v>
      </c>
      <c r="G64" s="79">
        <f t="shared" si="7"/>
        <v>441.01</v>
      </c>
      <c r="H64" s="79">
        <f t="shared" si="7"/>
        <v>0.22999999999999998</v>
      </c>
      <c r="I64" s="79">
        <f t="shared" si="7"/>
        <v>6.1</v>
      </c>
      <c r="J64" s="79">
        <f t="shared" si="7"/>
        <v>0.21000000000000002</v>
      </c>
      <c r="K64" s="79">
        <f t="shared" si="7"/>
        <v>1.43</v>
      </c>
      <c r="L64" s="79">
        <f t="shared" si="7"/>
        <v>130.51999999999998</v>
      </c>
      <c r="M64" s="79">
        <f t="shared" si="7"/>
        <v>311.77</v>
      </c>
      <c r="N64" s="79">
        <f t="shared" si="7"/>
        <v>49.8</v>
      </c>
      <c r="O64" s="79">
        <f t="shared" si="7"/>
        <v>4.57</v>
      </c>
      <c r="P64" s="232">
        <f t="shared" si="7"/>
        <v>54.68</v>
      </c>
    </row>
    <row r="65" spans="2:16" ht="15">
      <c r="B65" s="163" t="s">
        <v>199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9"/>
    </row>
    <row r="66" spans="1:16" ht="15">
      <c r="A66" s="160" t="s">
        <v>202</v>
      </c>
      <c r="B66" s="8" t="s">
        <v>125</v>
      </c>
      <c r="C66" s="5">
        <v>75</v>
      </c>
      <c r="D66" s="83">
        <v>10.42</v>
      </c>
      <c r="E66" s="83">
        <v>1.57</v>
      </c>
      <c r="F66" s="83">
        <v>7.2</v>
      </c>
      <c r="G66" s="83">
        <v>84.75</v>
      </c>
      <c r="H66" s="83">
        <v>0.05</v>
      </c>
      <c r="I66" s="83">
        <v>0.3</v>
      </c>
      <c r="J66" s="83">
        <v>0.01</v>
      </c>
      <c r="K66" s="83">
        <v>0.75</v>
      </c>
      <c r="L66" s="83">
        <v>26.25</v>
      </c>
      <c r="M66" s="83">
        <v>120</v>
      </c>
      <c r="N66" s="83">
        <v>17.25</v>
      </c>
      <c r="O66" s="83">
        <v>0.45</v>
      </c>
      <c r="P66" s="159">
        <v>25</v>
      </c>
    </row>
    <row r="67" spans="1:16" ht="15">
      <c r="A67" s="160" t="s">
        <v>184</v>
      </c>
      <c r="B67" s="8" t="s">
        <v>23</v>
      </c>
      <c r="C67" s="5">
        <v>150</v>
      </c>
      <c r="D67" s="83">
        <v>3.15</v>
      </c>
      <c r="E67" s="83">
        <v>6.6</v>
      </c>
      <c r="F67" s="83">
        <v>16.35</v>
      </c>
      <c r="G67" s="83">
        <v>138</v>
      </c>
      <c r="H67" s="83">
        <v>0.13</v>
      </c>
      <c r="I67" s="83">
        <v>5.1</v>
      </c>
      <c r="J67" s="83">
        <v>0.04</v>
      </c>
      <c r="K67" s="83">
        <v>0.15</v>
      </c>
      <c r="L67" s="83">
        <v>39</v>
      </c>
      <c r="M67" s="83">
        <v>85.5</v>
      </c>
      <c r="N67" s="83">
        <v>28.5</v>
      </c>
      <c r="O67" s="83">
        <v>1.05</v>
      </c>
      <c r="P67" s="159">
        <v>13</v>
      </c>
    </row>
    <row r="68" spans="1:16" ht="15">
      <c r="A68" s="160" t="s">
        <v>180</v>
      </c>
      <c r="B68" s="8" t="s">
        <v>24</v>
      </c>
      <c r="C68" s="5">
        <v>30</v>
      </c>
      <c r="D68" s="83">
        <v>0.24</v>
      </c>
      <c r="E68" s="83">
        <v>0.03</v>
      </c>
      <c r="F68" s="83">
        <v>0.75</v>
      </c>
      <c r="G68" s="83">
        <v>4.2</v>
      </c>
      <c r="H68" s="83">
        <v>0.01</v>
      </c>
      <c r="I68" s="83">
        <v>3</v>
      </c>
      <c r="J68" s="83">
        <v>0</v>
      </c>
      <c r="K68" s="83">
        <v>0.03</v>
      </c>
      <c r="L68" s="83">
        <v>6.9</v>
      </c>
      <c r="M68" s="83">
        <v>12.6</v>
      </c>
      <c r="N68" s="83">
        <v>4.2</v>
      </c>
      <c r="O68" s="83">
        <v>0.18</v>
      </c>
      <c r="P68" s="159">
        <v>6</v>
      </c>
    </row>
    <row r="69" spans="1:16" ht="15">
      <c r="A69" s="160" t="s">
        <v>163</v>
      </c>
      <c r="B69" s="8" t="s">
        <v>225</v>
      </c>
      <c r="C69" s="5" t="s">
        <v>14</v>
      </c>
      <c r="D69" s="83">
        <v>2.07</v>
      </c>
      <c r="E69" s="83">
        <v>0.37</v>
      </c>
      <c r="F69" s="83">
        <v>10.71</v>
      </c>
      <c r="G69" s="83">
        <v>57.01</v>
      </c>
      <c r="H69" s="83">
        <v>0.05</v>
      </c>
      <c r="I69" s="83">
        <v>0</v>
      </c>
      <c r="J69" s="83">
        <v>0</v>
      </c>
      <c r="K69" s="83">
        <v>0</v>
      </c>
      <c r="L69" s="83">
        <v>11.02</v>
      </c>
      <c r="M69" s="83">
        <v>49.77</v>
      </c>
      <c r="N69" s="83">
        <v>14.8</v>
      </c>
      <c r="O69" s="83">
        <v>1.22</v>
      </c>
      <c r="P69" s="159">
        <v>1.68</v>
      </c>
    </row>
    <row r="70" spans="1:16" ht="15" thickBot="1">
      <c r="A70" s="227" t="s">
        <v>170</v>
      </c>
      <c r="B70" s="228" t="s">
        <v>110</v>
      </c>
      <c r="C70" s="229" t="s">
        <v>15</v>
      </c>
      <c r="D70" s="230">
        <v>0.5</v>
      </c>
      <c r="E70" s="230">
        <v>0.2</v>
      </c>
      <c r="F70" s="230">
        <v>23.1</v>
      </c>
      <c r="G70" s="230">
        <v>96</v>
      </c>
      <c r="H70" s="230">
        <v>0.02</v>
      </c>
      <c r="I70" s="230">
        <v>4.3</v>
      </c>
      <c r="J70" s="230">
        <v>0</v>
      </c>
      <c r="K70" s="230">
        <v>0.2</v>
      </c>
      <c r="L70" s="230">
        <v>22</v>
      </c>
      <c r="M70" s="230">
        <v>16</v>
      </c>
      <c r="N70" s="230">
        <v>14</v>
      </c>
      <c r="O70" s="230">
        <v>1.1</v>
      </c>
      <c r="P70" s="231">
        <v>6</v>
      </c>
    </row>
    <row r="71" spans="1:16" ht="15" thickBot="1">
      <c r="A71" s="161"/>
      <c r="B71" s="9" t="s">
        <v>11</v>
      </c>
      <c r="C71" s="6"/>
      <c r="D71" s="79">
        <f aca="true" t="shared" si="8" ref="D71:P71">SUM(D66:D70)</f>
        <v>16.380000000000003</v>
      </c>
      <c r="E71" s="79">
        <f t="shared" si="8"/>
        <v>8.769999999999998</v>
      </c>
      <c r="F71" s="79">
        <f t="shared" si="8"/>
        <v>58.11000000000001</v>
      </c>
      <c r="G71" s="79">
        <f t="shared" si="8"/>
        <v>379.96</v>
      </c>
      <c r="H71" s="79">
        <f t="shared" si="8"/>
        <v>0.26</v>
      </c>
      <c r="I71" s="79">
        <f t="shared" si="8"/>
        <v>12.7</v>
      </c>
      <c r="J71" s="79">
        <f t="shared" si="8"/>
        <v>0.05</v>
      </c>
      <c r="K71" s="79">
        <f t="shared" si="8"/>
        <v>1.1300000000000001</v>
      </c>
      <c r="L71" s="79">
        <f t="shared" si="8"/>
        <v>105.17</v>
      </c>
      <c r="M71" s="79">
        <f t="shared" si="8"/>
        <v>283.87</v>
      </c>
      <c r="N71" s="79">
        <f t="shared" si="8"/>
        <v>78.75</v>
      </c>
      <c r="O71" s="79">
        <f t="shared" si="8"/>
        <v>4</v>
      </c>
      <c r="P71" s="232">
        <f t="shared" si="8"/>
        <v>51.68</v>
      </c>
    </row>
    <row r="72" spans="2:16" ht="15">
      <c r="B72" s="163" t="s">
        <v>203</v>
      </c>
      <c r="C72" s="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9"/>
    </row>
    <row r="73" spans="1:16" ht="15">
      <c r="A73" s="160" t="s">
        <v>204</v>
      </c>
      <c r="B73" s="8" t="s">
        <v>205</v>
      </c>
      <c r="C73" s="5" t="s">
        <v>206</v>
      </c>
      <c r="D73" s="83">
        <v>16.56</v>
      </c>
      <c r="E73" s="83">
        <v>17.28</v>
      </c>
      <c r="F73" s="83">
        <v>19.08</v>
      </c>
      <c r="G73" s="83">
        <v>297.6</v>
      </c>
      <c r="H73" s="83">
        <v>0.14</v>
      </c>
      <c r="I73" s="83">
        <v>12.48</v>
      </c>
      <c r="J73" s="83">
        <v>0.02</v>
      </c>
      <c r="K73" s="83">
        <v>3.72</v>
      </c>
      <c r="L73" s="83">
        <v>30</v>
      </c>
      <c r="M73" s="83">
        <v>166.8</v>
      </c>
      <c r="N73" s="83">
        <v>46.8</v>
      </c>
      <c r="O73" s="83">
        <v>2.16</v>
      </c>
      <c r="P73" s="159">
        <v>37.12</v>
      </c>
    </row>
    <row r="74" spans="1:16" ht="15">
      <c r="A74" s="160" t="s">
        <v>207</v>
      </c>
      <c r="B74" s="8" t="s">
        <v>40</v>
      </c>
      <c r="C74" s="5" t="s">
        <v>218</v>
      </c>
      <c r="D74" s="83">
        <v>0.48</v>
      </c>
      <c r="E74" s="83">
        <v>3.03</v>
      </c>
      <c r="F74" s="83">
        <v>0.9</v>
      </c>
      <c r="G74" s="83">
        <v>32.7</v>
      </c>
      <c r="H74" s="83">
        <v>0.01</v>
      </c>
      <c r="I74" s="83">
        <v>5.67</v>
      </c>
      <c r="J74" s="83">
        <v>0</v>
      </c>
      <c r="K74" s="83">
        <v>1.35</v>
      </c>
      <c r="L74" s="83">
        <v>12.9</v>
      </c>
      <c r="M74" s="83">
        <v>9.6</v>
      </c>
      <c r="N74" s="83">
        <v>4.5</v>
      </c>
      <c r="O74" s="83">
        <v>0.18</v>
      </c>
      <c r="P74" s="159">
        <v>4</v>
      </c>
    </row>
    <row r="75" spans="1:16" ht="15">
      <c r="A75" s="160" t="s">
        <v>163</v>
      </c>
      <c r="B75" s="8" t="s">
        <v>225</v>
      </c>
      <c r="C75" s="5" t="s">
        <v>14</v>
      </c>
      <c r="D75" s="83">
        <v>2.07</v>
      </c>
      <c r="E75" s="83">
        <v>0.37</v>
      </c>
      <c r="F75" s="83">
        <v>10.71</v>
      </c>
      <c r="G75" s="83">
        <v>57.01</v>
      </c>
      <c r="H75" s="83">
        <v>0.05</v>
      </c>
      <c r="I75" s="83">
        <v>0</v>
      </c>
      <c r="J75" s="83">
        <v>0</v>
      </c>
      <c r="K75" s="83">
        <v>0</v>
      </c>
      <c r="L75" s="83">
        <v>11.02</v>
      </c>
      <c r="M75" s="83">
        <v>49.77</v>
      </c>
      <c r="N75" s="83">
        <v>14.8</v>
      </c>
      <c r="O75" s="83">
        <v>1.22</v>
      </c>
      <c r="P75" s="159">
        <v>1.68</v>
      </c>
    </row>
    <row r="76" spans="1:16" ht="27" thickBot="1">
      <c r="A76" s="227" t="s">
        <v>209</v>
      </c>
      <c r="B76" s="228" t="s">
        <v>43</v>
      </c>
      <c r="C76" s="229" t="s">
        <v>15</v>
      </c>
      <c r="D76" s="230">
        <v>3.2</v>
      </c>
      <c r="E76" s="230">
        <v>2.7</v>
      </c>
      <c r="F76" s="230">
        <v>15.9</v>
      </c>
      <c r="G76" s="230">
        <v>100</v>
      </c>
      <c r="H76" s="230">
        <v>0.04</v>
      </c>
      <c r="I76" s="230">
        <v>1.3</v>
      </c>
      <c r="J76" s="230">
        <v>0.02</v>
      </c>
      <c r="K76" s="230">
        <v>0</v>
      </c>
      <c r="L76" s="230">
        <v>126</v>
      </c>
      <c r="M76" s="230">
        <v>90</v>
      </c>
      <c r="N76" s="230">
        <v>14</v>
      </c>
      <c r="O76" s="230">
        <v>0.1</v>
      </c>
      <c r="P76" s="231">
        <v>12</v>
      </c>
    </row>
    <row r="77" spans="1:16" ht="15" thickBot="1">
      <c r="A77" s="161"/>
      <c r="B77" s="9" t="s">
        <v>11</v>
      </c>
      <c r="C77" s="6"/>
      <c r="D77" s="79">
        <f aca="true" t="shared" si="9" ref="D77:P77">SUM(D73:D76)</f>
        <v>22.31</v>
      </c>
      <c r="E77" s="79">
        <f t="shared" si="9"/>
        <v>23.380000000000003</v>
      </c>
      <c r="F77" s="79">
        <f t="shared" si="9"/>
        <v>46.589999999999996</v>
      </c>
      <c r="G77" s="79">
        <f t="shared" si="9"/>
        <v>487.31</v>
      </c>
      <c r="H77" s="79">
        <f t="shared" si="9"/>
        <v>0.24000000000000002</v>
      </c>
      <c r="I77" s="79">
        <f t="shared" si="9"/>
        <v>19.45</v>
      </c>
      <c r="J77" s="79">
        <f t="shared" si="9"/>
        <v>0.04</v>
      </c>
      <c r="K77" s="79">
        <f t="shared" si="9"/>
        <v>5.07</v>
      </c>
      <c r="L77" s="79">
        <f t="shared" si="9"/>
        <v>179.92000000000002</v>
      </c>
      <c r="M77" s="79">
        <f t="shared" si="9"/>
        <v>316.17</v>
      </c>
      <c r="N77" s="79">
        <f t="shared" si="9"/>
        <v>80.1</v>
      </c>
      <c r="O77" s="79">
        <f t="shared" si="9"/>
        <v>3.6600000000000006</v>
      </c>
      <c r="P77" s="232">
        <f t="shared" si="9"/>
        <v>54.8</v>
      </c>
    </row>
    <row r="78" spans="1:18" ht="15" thickBot="1">
      <c r="A78" s="171"/>
      <c r="B78" s="9" t="s">
        <v>32</v>
      </c>
      <c r="C78" s="6"/>
      <c r="D78" s="79">
        <f aca="true" t="shared" si="10" ref="D78:P78">D77+D71+D64+D57+D51+D44+D37+D30+D25+D19</f>
        <v>217.76000000000002</v>
      </c>
      <c r="E78" s="79">
        <f t="shared" si="10"/>
        <v>186.64999999999998</v>
      </c>
      <c r="F78" s="79">
        <f t="shared" si="10"/>
        <v>588.9499999999999</v>
      </c>
      <c r="G78" s="79">
        <f t="shared" si="10"/>
        <v>4930.89</v>
      </c>
      <c r="H78" s="79">
        <f t="shared" si="10"/>
        <v>2.3000000000000003</v>
      </c>
      <c r="I78" s="79">
        <f t="shared" si="10"/>
        <v>173.87</v>
      </c>
      <c r="J78" s="79">
        <f t="shared" si="10"/>
        <v>9.959999999999999</v>
      </c>
      <c r="K78" s="79">
        <f t="shared" si="10"/>
        <v>24.84</v>
      </c>
      <c r="L78" s="79">
        <f t="shared" si="10"/>
        <v>1236.7600000000002</v>
      </c>
      <c r="M78" s="79">
        <f t="shared" si="10"/>
        <v>3250.6400000000003</v>
      </c>
      <c r="N78" s="79">
        <f t="shared" si="10"/>
        <v>752.96</v>
      </c>
      <c r="O78" s="79">
        <f t="shared" si="10"/>
        <v>51.370000000000005</v>
      </c>
      <c r="P78" s="162">
        <f t="shared" si="10"/>
        <v>550</v>
      </c>
      <c r="Q78" s="150">
        <f>P78-R78</f>
        <v>0</v>
      </c>
      <c r="R78" s="172">
        <v>550</v>
      </c>
    </row>
    <row r="79" spans="1:11" ht="15">
      <c r="A79" s="149"/>
      <c r="B79" s="14"/>
      <c r="C79" s="15"/>
      <c r="D79" s="80"/>
      <c r="E79" s="80"/>
      <c r="F79" s="80"/>
      <c r="G79" s="80"/>
      <c r="H79" s="80"/>
      <c r="K79" s="172"/>
    </row>
    <row r="80" spans="1:29" s="11" customFormat="1" ht="14.4" customHeight="1">
      <c r="A80" s="145"/>
      <c r="B80" s="269" t="s">
        <v>210</v>
      </c>
      <c r="C80" s="269"/>
      <c r="D80" s="269"/>
      <c r="E80" s="275" t="s">
        <v>259</v>
      </c>
      <c r="F80" s="275"/>
      <c r="G80" s="276" t="s">
        <v>35</v>
      </c>
      <c r="H80" s="276"/>
      <c r="I80" s="276"/>
      <c r="J80" s="150"/>
      <c r="K80" s="151"/>
      <c r="M80" s="10"/>
      <c r="N80" s="10"/>
      <c r="O80"/>
      <c r="P80" s="147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11" customFormat="1" ht="15">
      <c r="A81" s="149"/>
      <c r="B81" s="191"/>
      <c r="C81" s="216"/>
      <c r="D81" s="217"/>
      <c r="E81" s="218"/>
      <c r="F81" s="218"/>
      <c r="G81" s="213"/>
      <c r="H81" s="213"/>
      <c r="I81" s="214"/>
      <c r="J81" s="150"/>
      <c r="K81" s="151"/>
      <c r="M81" s="10"/>
      <c r="N81" s="10"/>
      <c r="O81"/>
      <c r="P81" s="147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11" customFormat="1" ht="14.4" customHeight="1">
      <c r="A82" s="145"/>
      <c r="B82" s="269" t="s">
        <v>211</v>
      </c>
      <c r="C82" s="269"/>
      <c r="D82" s="269"/>
      <c r="E82" s="275" t="s">
        <v>259</v>
      </c>
      <c r="F82" s="275"/>
      <c r="G82" s="276" t="s">
        <v>44</v>
      </c>
      <c r="H82" s="276"/>
      <c r="I82" s="276"/>
      <c r="J82" s="150"/>
      <c r="K82" s="151"/>
      <c r="M82" s="10"/>
      <c r="N82" s="10"/>
      <c r="O82"/>
      <c r="P82" s="147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11" customFormat="1" ht="15" thickBot="1">
      <c r="A83" s="149"/>
      <c r="B83" s="13"/>
      <c r="C83" s="173"/>
      <c r="D83" s="132"/>
      <c r="E83" s="132"/>
      <c r="F83" s="132"/>
      <c r="G83" s="132"/>
      <c r="H83" s="132"/>
      <c r="I83" s="150"/>
      <c r="J83" s="150"/>
      <c r="K83" s="151"/>
      <c r="M83" s="10"/>
      <c r="N83" s="10"/>
      <c r="O83"/>
      <c r="P83" s="147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11" customFormat="1" ht="14.4" customHeight="1">
      <c r="A84" s="149"/>
      <c r="B84" s="280" t="s">
        <v>257</v>
      </c>
      <c r="C84" s="281"/>
      <c r="D84" s="277" t="s">
        <v>99</v>
      </c>
      <c r="E84" s="278"/>
      <c r="F84" s="278"/>
      <c r="G84" s="279"/>
      <c r="H84" s="132"/>
      <c r="I84" s="150"/>
      <c r="J84" s="150"/>
      <c r="K84" s="151"/>
      <c r="M84" s="10"/>
      <c r="N84" s="10"/>
      <c r="O84"/>
      <c r="P84" s="147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11" customFormat="1" ht="24.6" thickBot="1">
      <c r="A85" s="149"/>
      <c r="B85" s="282"/>
      <c r="C85" s="283"/>
      <c r="D85" s="188" t="s">
        <v>252</v>
      </c>
      <c r="E85" s="189" t="s">
        <v>253</v>
      </c>
      <c r="F85" s="189" t="s">
        <v>254</v>
      </c>
      <c r="G85" s="190" t="s">
        <v>98</v>
      </c>
      <c r="H85" s="132"/>
      <c r="I85" s="150"/>
      <c r="J85" s="150"/>
      <c r="K85" s="151"/>
      <c r="M85" s="10"/>
      <c r="N85" s="10"/>
      <c r="O85"/>
      <c r="P85" s="147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11" customFormat="1" ht="15" thickBot="1">
      <c r="A86" s="149"/>
      <c r="B86" s="284"/>
      <c r="C86" s="285"/>
      <c r="D86" s="91">
        <v>77</v>
      </c>
      <c r="E86" s="79">
        <v>79</v>
      </c>
      <c r="F86" s="79">
        <v>335</v>
      </c>
      <c r="G86" s="85">
        <v>2350</v>
      </c>
      <c r="H86" s="132"/>
      <c r="I86" s="150"/>
      <c r="J86" s="150"/>
      <c r="K86" s="151"/>
      <c r="M86" s="10"/>
      <c r="N86" s="10"/>
      <c r="O86"/>
      <c r="P86" s="147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8" ht="15">
      <c r="A87" s="13">
        <v>0.25</v>
      </c>
      <c r="B87" s="286" t="s">
        <v>100</v>
      </c>
      <c r="C87" s="287"/>
      <c r="D87" s="92">
        <f>D86*A87</f>
        <v>19.25</v>
      </c>
      <c r="E87" s="89">
        <f>E86*A87</f>
        <v>19.75</v>
      </c>
      <c r="F87" s="89">
        <f>F86*A87</f>
        <v>83.75</v>
      </c>
      <c r="G87" s="86">
        <f>G86*A87</f>
        <v>587.5</v>
      </c>
      <c r="H87" s="132"/>
    </row>
    <row r="88" spans="1:8" ht="15">
      <c r="A88" s="13">
        <v>10</v>
      </c>
      <c r="B88" s="288" t="s">
        <v>101</v>
      </c>
      <c r="C88" s="289"/>
      <c r="D88" s="93">
        <f>D78/A88</f>
        <v>21.776000000000003</v>
      </c>
      <c r="E88" s="83">
        <f>E78/A88</f>
        <v>18.665</v>
      </c>
      <c r="F88" s="83">
        <f>F78/A88</f>
        <v>58.894999999999996</v>
      </c>
      <c r="G88" s="78">
        <f>G78/A88</f>
        <v>493.08900000000006</v>
      </c>
      <c r="H88" s="132"/>
    </row>
    <row r="89" spans="1:14" ht="15" thickBot="1">
      <c r="A89" s="149"/>
      <c r="B89" s="271" t="s">
        <v>118</v>
      </c>
      <c r="C89" s="272"/>
      <c r="D89" s="90">
        <f>D88-D87</f>
        <v>2.5260000000000034</v>
      </c>
      <c r="E89" s="88">
        <f aca="true" t="shared" si="11" ref="E89:G89">E88-E87</f>
        <v>-1.0850000000000009</v>
      </c>
      <c r="F89" s="88">
        <f t="shared" si="11"/>
        <v>-24.855000000000004</v>
      </c>
      <c r="G89" s="84">
        <f t="shared" si="11"/>
        <v>-94.41099999999994</v>
      </c>
      <c r="H89" s="150"/>
      <c r="I89" s="151"/>
      <c r="J89" s="151"/>
      <c r="K89" s="11"/>
      <c r="L89" s="10"/>
      <c r="N89"/>
    </row>
    <row r="90" spans="1:16" s="201" customFormat="1" ht="16.2" thickBot="1">
      <c r="A90" s="203"/>
      <c r="B90" s="273" t="s">
        <v>119</v>
      </c>
      <c r="C90" s="274"/>
      <c r="D90" s="193">
        <f>D88/D87*100-100</f>
        <v>13.122077922077935</v>
      </c>
      <c r="E90" s="194">
        <f>E88/E87*100-100</f>
        <v>-5.493670886075947</v>
      </c>
      <c r="F90" s="194">
        <f>F88/F87*100-100</f>
        <v>-29.677611940298505</v>
      </c>
      <c r="G90" s="195">
        <f>G88/G87*100-100</f>
        <v>-16.069957446808502</v>
      </c>
      <c r="H90" s="197"/>
      <c r="I90" s="198"/>
      <c r="J90" s="198"/>
      <c r="K90" s="199"/>
      <c r="L90" s="200"/>
      <c r="M90" s="200"/>
      <c r="P90" s="202"/>
    </row>
    <row r="91" spans="1:14" ht="15">
      <c r="A91" s="149"/>
      <c r="B91" s="11"/>
      <c r="C91" s="10"/>
      <c r="D91" s="150"/>
      <c r="E91" s="95"/>
      <c r="F91" s="95"/>
      <c r="G91" s="95"/>
      <c r="H91" s="95"/>
      <c r="I91"/>
      <c r="J91"/>
      <c r="K91"/>
      <c r="L91"/>
      <c r="M91"/>
      <c r="N91"/>
    </row>
    <row r="92" spans="1:14" ht="15">
      <c r="A92" s="145"/>
      <c r="B92" s="11"/>
      <c r="C92" s="10"/>
      <c r="D92" s="150"/>
      <c r="E92" s="95"/>
      <c r="F92" s="95"/>
      <c r="G92" s="95"/>
      <c r="H92" s="95"/>
      <c r="I92"/>
      <c r="J92"/>
      <c r="K92"/>
      <c r="L92"/>
      <c r="M92"/>
      <c r="N92"/>
    </row>
    <row r="93" spans="1:14" ht="15">
      <c r="A93" s="14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4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4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4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4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4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4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4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/>
      <c r="C103"/>
      <c r="D103" s="95"/>
      <c r="E103" s="95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4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4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  <row r="144" spans="1:14" ht="15">
      <c r="A144" s="145"/>
      <c r="B144" s="151"/>
      <c r="C144" s="11"/>
      <c r="D144" s="150"/>
      <c r="E144" s="150"/>
      <c r="F144" s="95"/>
      <c r="G144" s="95"/>
      <c r="H144" s="95"/>
      <c r="I144"/>
      <c r="J144"/>
      <c r="K144"/>
      <c r="L144"/>
      <c r="M144"/>
      <c r="N144"/>
    </row>
    <row r="145" spans="1:14" ht="15">
      <c r="A145" s="145"/>
      <c r="B145" s="151"/>
      <c r="C145" s="11"/>
      <c r="D145" s="150"/>
      <c r="E145" s="150"/>
      <c r="F145" s="95"/>
      <c r="G145" s="95"/>
      <c r="H145" s="95"/>
      <c r="I145"/>
      <c r="J145"/>
      <c r="K145"/>
      <c r="L145"/>
      <c r="M145"/>
      <c r="N145"/>
    </row>
    <row r="146" spans="1:14" ht="15">
      <c r="A146" s="145"/>
      <c r="B146" s="151"/>
      <c r="C146" s="11"/>
      <c r="D146" s="150"/>
      <c r="E146" s="150"/>
      <c r="F146" s="95"/>
      <c r="G146" s="95"/>
      <c r="H146" s="95"/>
      <c r="I146"/>
      <c r="J146"/>
      <c r="K146"/>
      <c r="L146"/>
      <c r="M146"/>
      <c r="N146"/>
    </row>
    <row r="147" spans="1:14" ht="15">
      <c r="A147" s="145"/>
      <c r="B147" s="151"/>
      <c r="C147" s="11"/>
      <c r="D147" s="150"/>
      <c r="E147" s="150"/>
      <c r="F147" s="95"/>
      <c r="G147" s="95"/>
      <c r="H147" s="95"/>
      <c r="I147"/>
      <c r="J147"/>
      <c r="K147"/>
      <c r="L147"/>
      <c r="M147"/>
      <c r="N147"/>
    </row>
    <row r="148" spans="1:14" ht="15">
      <c r="A148" s="145"/>
      <c r="B148" s="151"/>
      <c r="C148" s="11"/>
      <c r="D148" s="150"/>
      <c r="E148" s="150"/>
      <c r="F148" s="95"/>
      <c r="G148" s="95"/>
      <c r="H148" s="95"/>
      <c r="I148"/>
      <c r="J148"/>
      <c r="K148"/>
      <c r="L148"/>
      <c r="M148"/>
      <c r="N148"/>
    </row>
    <row r="149" spans="1:14" ht="15">
      <c r="A149" s="145"/>
      <c r="B149" s="151"/>
      <c r="C149" s="11"/>
      <c r="D149" s="150"/>
      <c r="E149" s="150"/>
      <c r="F149" s="95"/>
      <c r="G149" s="95"/>
      <c r="H149" s="95"/>
      <c r="I149"/>
      <c r="J149"/>
      <c r="K149"/>
      <c r="L149"/>
      <c r="M149"/>
      <c r="N149"/>
    </row>
    <row r="150" spans="1:14" ht="15">
      <c r="A150" s="145"/>
      <c r="B150" s="151"/>
      <c r="C150" s="11"/>
      <c r="D150" s="150"/>
      <c r="E150" s="150"/>
      <c r="F150" s="95"/>
      <c r="G150" s="95"/>
      <c r="H150" s="95"/>
      <c r="I150"/>
      <c r="J150"/>
      <c r="K150"/>
      <c r="L150"/>
      <c r="M150"/>
      <c r="N150"/>
    </row>
    <row r="151" spans="1:14" ht="15">
      <c r="A151" s="145"/>
      <c r="B151" s="151"/>
      <c r="C151" s="11"/>
      <c r="D151" s="150"/>
      <c r="E151" s="150"/>
      <c r="F151" s="95"/>
      <c r="G151" s="95"/>
      <c r="H151" s="95"/>
      <c r="I151"/>
      <c r="J151"/>
      <c r="K151"/>
      <c r="L151"/>
      <c r="M151"/>
      <c r="N151"/>
    </row>
    <row r="152" spans="1:14" ht="15">
      <c r="A152" s="145"/>
      <c r="B152" s="151"/>
      <c r="C152" s="11"/>
      <c r="D152" s="150"/>
      <c r="E152" s="150"/>
      <c r="F152" s="95"/>
      <c r="G152" s="95"/>
      <c r="H152" s="95"/>
      <c r="I152"/>
      <c r="J152"/>
      <c r="K152"/>
      <c r="L152"/>
      <c r="M152"/>
      <c r="N152"/>
    </row>
    <row r="153" spans="1:14" ht="15">
      <c r="A153" s="145"/>
      <c r="B153" s="151"/>
      <c r="C153" s="11"/>
      <c r="D153" s="150"/>
      <c r="E153" s="150"/>
      <c r="F153" s="95"/>
      <c r="G153" s="95"/>
      <c r="H153" s="95"/>
      <c r="I153"/>
      <c r="J153"/>
      <c r="K153"/>
      <c r="L153"/>
      <c r="M153"/>
      <c r="N153"/>
    </row>
    <row r="154" spans="1:14" ht="15">
      <c r="A154" s="145"/>
      <c r="B154" s="151"/>
      <c r="C154" s="11"/>
      <c r="D154" s="150"/>
      <c r="E154" s="150"/>
      <c r="F154" s="95"/>
      <c r="G154" s="95"/>
      <c r="H154" s="95"/>
      <c r="I154"/>
      <c r="J154"/>
      <c r="K154"/>
      <c r="L154"/>
      <c r="M154"/>
      <c r="N154"/>
    </row>
    <row r="155" spans="1:14" ht="15">
      <c r="A155" s="145"/>
      <c r="B155" s="151"/>
      <c r="C155" s="11"/>
      <c r="D155" s="150"/>
      <c r="E155" s="150"/>
      <c r="F155" s="95"/>
      <c r="G155" s="95"/>
      <c r="H155" s="95"/>
      <c r="I155"/>
      <c r="J155"/>
      <c r="K155"/>
      <c r="L155"/>
      <c r="M155"/>
      <c r="N155"/>
    </row>
    <row r="156" spans="1:14" ht="15">
      <c r="A156" s="145"/>
      <c r="B156" s="151"/>
      <c r="C156" s="11"/>
      <c r="D156" s="150"/>
      <c r="E156" s="150"/>
      <c r="F156" s="95"/>
      <c r="G156" s="95"/>
      <c r="H156" s="95"/>
      <c r="I156"/>
      <c r="J156"/>
      <c r="K156"/>
      <c r="L156"/>
      <c r="M156"/>
      <c r="N156"/>
    </row>
    <row r="157" spans="1:14" ht="15">
      <c r="A157" s="145"/>
      <c r="B157" s="151"/>
      <c r="C157" s="11"/>
      <c r="D157" s="150"/>
      <c r="E157" s="150"/>
      <c r="F157" s="95"/>
      <c r="G157" s="95"/>
      <c r="H157" s="95"/>
      <c r="I157"/>
      <c r="J157"/>
      <c r="K157"/>
      <c r="L157"/>
      <c r="M157"/>
      <c r="N157"/>
    </row>
    <row r="158" spans="1:14" ht="15">
      <c r="A158" s="145"/>
      <c r="B158" s="151"/>
      <c r="C158" s="11"/>
      <c r="D158" s="150"/>
      <c r="E158" s="150"/>
      <c r="F158" s="95"/>
      <c r="G158" s="95"/>
      <c r="H158" s="95"/>
      <c r="I158"/>
      <c r="J158"/>
      <c r="K158"/>
      <c r="L158"/>
      <c r="M158"/>
      <c r="N158"/>
    </row>
    <row r="159" spans="1:14" ht="15">
      <c r="A159" s="145"/>
      <c r="B159" s="151"/>
      <c r="C159" s="11"/>
      <c r="D159" s="150"/>
      <c r="E159" s="150"/>
      <c r="F159" s="95"/>
      <c r="G159" s="95"/>
      <c r="H159" s="95"/>
      <c r="I159"/>
      <c r="J159"/>
      <c r="K159"/>
      <c r="L159"/>
      <c r="M159"/>
      <c r="N159"/>
    </row>
    <row r="160" spans="1:14" ht="15">
      <c r="A160" s="145"/>
      <c r="B160" s="151"/>
      <c r="C160" s="11"/>
      <c r="D160" s="150"/>
      <c r="E160" s="150"/>
      <c r="F160" s="95"/>
      <c r="G160" s="95"/>
      <c r="H160" s="95"/>
      <c r="I160"/>
      <c r="J160"/>
      <c r="K160"/>
      <c r="L160"/>
      <c r="M160"/>
      <c r="N160"/>
    </row>
  </sheetData>
  <mergeCells count="47">
    <mergeCell ref="A1:B1"/>
    <mergeCell ref="D1:F1"/>
    <mergeCell ref="I1:K1"/>
    <mergeCell ref="M1:O1"/>
    <mergeCell ref="A2:B2"/>
    <mergeCell ref="I2:K2"/>
    <mergeCell ref="M2:O2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X3:Z3"/>
    <mergeCell ref="AA3:AC3"/>
    <mergeCell ref="D2:G2"/>
    <mergeCell ref="D3:G3"/>
    <mergeCell ref="A4:B4"/>
    <mergeCell ref="I4:K4"/>
    <mergeCell ref="M4:O4"/>
    <mergeCell ref="B6:M6"/>
    <mergeCell ref="D4:G4"/>
    <mergeCell ref="B7:M7"/>
    <mergeCell ref="B8:M8"/>
    <mergeCell ref="A10:A11"/>
    <mergeCell ref="B10:B11"/>
    <mergeCell ref="C10:C11"/>
    <mergeCell ref="D10:F10"/>
    <mergeCell ref="G10:G11"/>
    <mergeCell ref="H10:K10"/>
    <mergeCell ref="B89:C89"/>
    <mergeCell ref="B90:C90"/>
    <mergeCell ref="P10:P11"/>
    <mergeCell ref="B80:D80"/>
    <mergeCell ref="B82:D82"/>
    <mergeCell ref="E80:F80"/>
    <mergeCell ref="G80:I80"/>
    <mergeCell ref="E82:F82"/>
    <mergeCell ref="G82:I82"/>
    <mergeCell ref="D84:G84"/>
    <mergeCell ref="L10:O10"/>
    <mergeCell ref="B84:C86"/>
    <mergeCell ref="B87:C87"/>
    <mergeCell ref="B88:C88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2018г&amp;Rсогласно СанПиН 2.4.5.2409-08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zoomScale="80" zoomScaleNormal="80" workbookViewId="0" topLeftCell="A68">
      <selection activeCell="A30" sqref="A30:P92"/>
    </sheetView>
  </sheetViews>
  <sheetFormatPr defaultColWidth="9.140625" defaultRowHeight="15"/>
  <cols>
    <col min="1" max="1" width="7.7109375" style="160" customWidth="1"/>
    <col min="2" max="2" width="23.8515625" style="1" customWidth="1"/>
    <col min="3" max="3" width="7.28125" style="5" customWidth="1"/>
    <col min="4" max="6" width="7.28125" style="83" customWidth="1"/>
    <col min="7" max="7" width="7.8515625" style="83" customWidth="1"/>
    <col min="8" max="8" width="7.28125" style="81" customWidth="1"/>
    <col min="9" max="10" width="7.28125" style="150" customWidth="1"/>
    <col min="11" max="11" width="7.28125" style="151" customWidth="1"/>
    <col min="12" max="12" width="8.00390625" style="11" customWidth="1"/>
    <col min="13" max="13" width="8.00390625" style="10" customWidth="1"/>
    <col min="14" max="14" width="7.28125" style="10" customWidth="1"/>
    <col min="15" max="15" width="7.28125" style="0" customWidth="1"/>
    <col min="16" max="16" width="9.8515625" style="147" customWidth="1"/>
  </cols>
  <sheetData>
    <row r="1" spans="1:16" s="134" customFormat="1" ht="18" customHeight="1">
      <c r="A1" s="249" t="s">
        <v>33</v>
      </c>
      <c r="B1" s="249"/>
      <c r="C1" s="223"/>
      <c r="D1" s="249" t="s">
        <v>33</v>
      </c>
      <c r="E1" s="249"/>
      <c r="F1" s="249"/>
      <c r="G1" s="223"/>
      <c r="H1" s="224"/>
      <c r="I1" s="250" t="s">
        <v>33</v>
      </c>
      <c r="J1" s="250"/>
      <c r="K1" s="250"/>
      <c r="L1" s="234"/>
      <c r="M1" s="250" t="s">
        <v>34</v>
      </c>
      <c r="N1" s="250"/>
      <c r="O1" s="250"/>
      <c r="P1" s="225"/>
    </row>
    <row r="2" spans="1:29" s="136" customFormat="1" ht="52.8" customHeight="1">
      <c r="A2" s="251" t="s">
        <v>137</v>
      </c>
      <c r="B2" s="251"/>
      <c r="C2" s="219"/>
      <c r="D2" s="253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3"/>
      <c r="F2" s="253"/>
      <c r="G2" s="253"/>
      <c r="H2" s="220"/>
      <c r="I2" s="252" t="s">
        <v>124</v>
      </c>
      <c r="J2" s="252"/>
      <c r="K2" s="252"/>
      <c r="L2" s="235"/>
      <c r="M2" s="252" t="s">
        <v>255</v>
      </c>
      <c r="N2" s="252"/>
      <c r="O2" s="252"/>
      <c r="P2" s="135"/>
      <c r="R2" s="251" t="s">
        <v>249</v>
      </c>
      <c r="S2" s="251"/>
      <c r="T2" s="251"/>
      <c r="U2" s="251" t="s">
        <v>138</v>
      </c>
      <c r="V2" s="251"/>
      <c r="W2" s="251"/>
      <c r="X2" s="251" t="s">
        <v>139</v>
      </c>
      <c r="Y2" s="251"/>
      <c r="Z2" s="251"/>
      <c r="AA2" s="251" t="s">
        <v>140</v>
      </c>
      <c r="AB2" s="251"/>
      <c r="AC2" s="251"/>
    </row>
    <row r="3" spans="1:29" s="186" customFormat="1" ht="18" customHeight="1">
      <c r="A3" s="253" t="s">
        <v>141</v>
      </c>
      <c r="B3" s="253"/>
      <c r="C3" s="221"/>
      <c r="D3" s="253" t="str">
        <f>R3</f>
        <v>________________  Н.В. Бокарева</v>
      </c>
      <c r="E3" s="253"/>
      <c r="F3" s="253"/>
      <c r="G3" s="253"/>
      <c r="H3" s="222"/>
      <c r="I3" s="254" t="s">
        <v>142</v>
      </c>
      <c r="J3" s="254"/>
      <c r="K3" s="254"/>
      <c r="L3" s="236"/>
      <c r="M3" s="254" t="s">
        <v>256</v>
      </c>
      <c r="N3" s="254"/>
      <c r="O3" s="254"/>
      <c r="P3" s="185"/>
      <c r="R3" s="253" t="s">
        <v>261</v>
      </c>
      <c r="S3" s="253"/>
      <c r="T3" s="253"/>
      <c r="U3" s="253" t="s">
        <v>262</v>
      </c>
      <c r="V3" s="253"/>
      <c r="W3" s="253"/>
      <c r="X3" s="253" t="s">
        <v>263</v>
      </c>
      <c r="Y3" s="253"/>
      <c r="Z3" s="253"/>
      <c r="AA3" s="253" t="s">
        <v>264</v>
      </c>
      <c r="AB3" s="253"/>
      <c r="AC3" s="253"/>
    </row>
    <row r="4" spans="1:16" s="137" customFormat="1" ht="18" customHeight="1">
      <c r="A4" s="253" t="s">
        <v>143</v>
      </c>
      <c r="B4" s="253"/>
      <c r="C4" s="221"/>
      <c r="D4" s="253" t="s">
        <v>143</v>
      </c>
      <c r="E4" s="253"/>
      <c r="F4" s="253"/>
      <c r="G4" s="253"/>
      <c r="H4" s="222"/>
      <c r="I4" s="253" t="s">
        <v>248</v>
      </c>
      <c r="J4" s="253"/>
      <c r="K4" s="253"/>
      <c r="L4" s="237"/>
      <c r="M4" s="253" t="s">
        <v>248</v>
      </c>
      <c r="N4" s="253"/>
      <c r="O4" s="253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46"/>
      <c r="O6" s="146"/>
    </row>
    <row r="7" spans="1:15" ht="14.4" customHeight="1">
      <c r="A7" s="145"/>
      <c r="B7" s="255" t="s">
        <v>214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46"/>
      <c r="O7" s="146"/>
    </row>
    <row r="8" spans="1:15" ht="14.4" customHeight="1">
      <c r="A8" s="145"/>
      <c r="B8" s="270" t="s">
        <v>215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48"/>
      <c r="O8" s="148"/>
    </row>
    <row r="9" spans="1:8" ht="7.8" customHeight="1" thickBot="1">
      <c r="A9" s="149"/>
      <c r="B9" s="129"/>
      <c r="C9" s="129"/>
      <c r="D9" s="129"/>
      <c r="E9" s="129"/>
      <c r="F9" s="129"/>
      <c r="G9" s="129"/>
      <c r="H9" s="129"/>
    </row>
    <row r="10" spans="1:16" s="152" customFormat="1" ht="15" customHeight="1" thickBot="1">
      <c r="A10" s="256" t="s">
        <v>145</v>
      </c>
      <c r="B10" s="258" t="s">
        <v>0</v>
      </c>
      <c r="C10" s="260" t="s">
        <v>1</v>
      </c>
      <c r="D10" s="262" t="s">
        <v>2</v>
      </c>
      <c r="E10" s="263"/>
      <c r="F10" s="264"/>
      <c r="G10" s="265" t="s">
        <v>250</v>
      </c>
      <c r="H10" s="262" t="s">
        <v>146</v>
      </c>
      <c r="I10" s="263"/>
      <c r="J10" s="263"/>
      <c r="K10" s="264"/>
      <c r="L10" s="262" t="s">
        <v>147</v>
      </c>
      <c r="M10" s="263"/>
      <c r="N10" s="263"/>
      <c r="O10" s="264"/>
      <c r="P10" s="267" t="s">
        <v>6</v>
      </c>
    </row>
    <row r="11" spans="1:16" s="152" customFormat="1" ht="23.4" customHeight="1" thickBot="1">
      <c r="A11" s="257"/>
      <c r="B11" s="259"/>
      <c r="C11" s="261"/>
      <c r="D11" s="87" t="s">
        <v>3</v>
      </c>
      <c r="E11" s="87" t="s">
        <v>4</v>
      </c>
      <c r="F11" s="87" t="s">
        <v>5</v>
      </c>
      <c r="G11" s="266"/>
      <c r="H11" s="87" t="s">
        <v>148</v>
      </c>
      <c r="I11" s="87" t="s">
        <v>149</v>
      </c>
      <c r="J11" s="87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268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7">
        <v>16</v>
      </c>
    </row>
    <row r="13" spans="1:16" ht="15">
      <c r="A13" s="155"/>
      <c r="B13" s="156" t="s">
        <v>156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22.8">
      <c r="A14" s="167" t="s">
        <v>166</v>
      </c>
      <c r="B14" s="226" t="s">
        <v>26</v>
      </c>
      <c r="C14" s="5" t="s">
        <v>48</v>
      </c>
      <c r="D14" s="184">
        <v>6.3</v>
      </c>
      <c r="E14" s="184">
        <v>4.01</v>
      </c>
      <c r="F14" s="184">
        <v>16.05</v>
      </c>
      <c r="G14" s="184">
        <v>139.7</v>
      </c>
      <c r="H14" s="184">
        <v>0.03</v>
      </c>
      <c r="I14" s="184">
        <v>0.75</v>
      </c>
      <c r="J14" s="184">
        <v>0</v>
      </c>
      <c r="K14" s="184">
        <v>2.68</v>
      </c>
      <c r="L14" s="184">
        <v>44.5</v>
      </c>
      <c r="M14" s="184">
        <v>87.5</v>
      </c>
      <c r="N14" s="184">
        <v>26.45</v>
      </c>
      <c r="O14" s="184">
        <v>0.53</v>
      </c>
      <c r="P14" s="159">
        <v>14</v>
      </c>
    </row>
    <row r="15" spans="1:16" ht="15">
      <c r="A15" s="160" t="s">
        <v>159</v>
      </c>
      <c r="B15" s="8" t="s">
        <v>7</v>
      </c>
      <c r="C15" s="5" t="s">
        <v>160</v>
      </c>
      <c r="D15" s="83">
        <v>9.5</v>
      </c>
      <c r="E15" s="83">
        <v>15.3</v>
      </c>
      <c r="F15" s="83">
        <v>11.4</v>
      </c>
      <c r="G15" s="83">
        <v>221</v>
      </c>
      <c r="H15" s="83">
        <v>0.05</v>
      </c>
      <c r="I15" s="83">
        <v>0.8</v>
      </c>
      <c r="J15" s="83">
        <v>0.11</v>
      </c>
      <c r="K15" s="83">
        <v>0.5</v>
      </c>
      <c r="L15" s="83">
        <v>21</v>
      </c>
      <c r="M15" s="83">
        <v>108</v>
      </c>
      <c r="N15" s="83">
        <v>16</v>
      </c>
      <c r="O15" s="83">
        <v>1.5</v>
      </c>
      <c r="P15" s="159">
        <v>21</v>
      </c>
    </row>
    <row r="16" spans="1:16" ht="22.8">
      <c r="A16" s="160" t="s">
        <v>178</v>
      </c>
      <c r="B16" s="170" t="s">
        <v>179</v>
      </c>
      <c r="C16" s="5">
        <v>100</v>
      </c>
      <c r="D16" s="83">
        <v>3.7700000000000005</v>
      </c>
      <c r="E16" s="83">
        <v>0.45</v>
      </c>
      <c r="F16" s="83">
        <v>19.36</v>
      </c>
      <c r="G16" s="83">
        <v>96.6</v>
      </c>
      <c r="H16" s="83">
        <v>0.03</v>
      </c>
      <c r="I16" s="83">
        <v>0.01</v>
      </c>
      <c r="J16" s="83">
        <v>0</v>
      </c>
      <c r="K16" s="83">
        <v>0.53</v>
      </c>
      <c r="L16" s="83">
        <v>3.8</v>
      </c>
      <c r="M16" s="83">
        <v>23.8</v>
      </c>
      <c r="N16" s="83">
        <v>5.4</v>
      </c>
      <c r="O16" s="83">
        <v>0.52</v>
      </c>
      <c r="P16" s="159">
        <v>5</v>
      </c>
    </row>
    <row r="17" spans="1:16" ht="15">
      <c r="A17" s="160" t="s">
        <v>162</v>
      </c>
      <c r="B17" s="8" t="s">
        <v>9</v>
      </c>
      <c r="C17" s="5">
        <v>50</v>
      </c>
      <c r="D17" s="83">
        <v>0.95</v>
      </c>
      <c r="E17" s="83">
        <v>4.45</v>
      </c>
      <c r="F17" s="83">
        <v>3.85</v>
      </c>
      <c r="G17" s="83">
        <v>59.5</v>
      </c>
      <c r="H17" s="83">
        <v>0.01</v>
      </c>
      <c r="I17" s="83">
        <v>3.5</v>
      </c>
      <c r="J17" s="83">
        <v>0</v>
      </c>
      <c r="K17" s="83">
        <v>1.55</v>
      </c>
      <c r="L17" s="83">
        <v>20.5</v>
      </c>
      <c r="M17" s="83">
        <v>18.5</v>
      </c>
      <c r="N17" s="83">
        <v>7.5</v>
      </c>
      <c r="O17" s="83">
        <v>0.35</v>
      </c>
      <c r="P17" s="159">
        <v>5.5</v>
      </c>
    </row>
    <row r="18" spans="1:16" ht="15">
      <c r="A18" s="160" t="s">
        <v>163</v>
      </c>
      <c r="B18" s="8" t="s">
        <v>225</v>
      </c>
      <c r="C18" s="5" t="s">
        <v>14</v>
      </c>
      <c r="D18" s="83">
        <v>2.07</v>
      </c>
      <c r="E18" s="83">
        <v>0.37</v>
      </c>
      <c r="F18" s="83">
        <v>10.71</v>
      </c>
      <c r="G18" s="83">
        <v>57.01</v>
      </c>
      <c r="H18" s="83">
        <v>0.05</v>
      </c>
      <c r="I18" s="83">
        <v>0</v>
      </c>
      <c r="J18" s="83">
        <v>0</v>
      </c>
      <c r="K18" s="83">
        <v>0</v>
      </c>
      <c r="L18" s="83">
        <v>11.02</v>
      </c>
      <c r="M18" s="83">
        <v>49.77</v>
      </c>
      <c r="N18" s="83">
        <v>14.8</v>
      </c>
      <c r="O18" s="83">
        <v>1.22</v>
      </c>
      <c r="P18" s="159">
        <v>1.68</v>
      </c>
    </row>
    <row r="19" spans="1:16" ht="15" thickBot="1">
      <c r="A19" s="160" t="s">
        <v>164</v>
      </c>
      <c r="B19" s="8" t="s">
        <v>10</v>
      </c>
      <c r="C19" s="5" t="s">
        <v>15</v>
      </c>
      <c r="D19" s="83">
        <v>0.3</v>
      </c>
      <c r="E19" s="83">
        <v>0</v>
      </c>
      <c r="F19" s="83">
        <v>20.1</v>
      </c>
      <c r="G19" s="83">
        <v>81</v>
      </c>
      <c r="H19" s="83">
        <v>0</v>
      </c>
      <c r="I19" s="83">
        <v>0.8</v>
      </c>
      <c r="J19" s="83">
        <v>0</v>
      </c>
      <c r="K19" s="83">
        <v>0</v>
      </c>
      <c r="L19" s="83">
        <v>10</v>
      </c>
      <c r="M19" s="83">
        <v>6</v>
      </c>
      <c r="N19" s="83">
        <v>3</v>
      </c>
      <c r="O19" s="83">
        <v>0.6</v>
      </c>
      <c r="P19" s="159">
        <v>12</v>
      </c>
    </row>
    <row r="20" spans="1:16" s="2" customFormat="1" ht="15" thickBot="1">
      <c r="A20" s="161"/>
      <c r="B20" s="9" t="s">
        <v>11</v>
      </c>
      <c r="C20" s="6"/>
      <c r="D20" s="79">
        <f aca="true" t="shared" si="0" ref="D20:P20">SUM(D14:D19)</f>
        <v>22.89</v>
      </c>
      <c r="E20" s="79">
        <f t="shared" si="0"/>
        <v>24.580000000000002</v>
      </c>
      <c r="F20" s="79">
        <f t="shared" si="0"/>
        <v>81.47</v>
      </c>
      <c r="G20" s="79">
        <f t="shared" si="0"/>
        <v>654.81</v>
      </c>
      <c r="H20" s="79">
        <f t="shared" si="0"/>
        <v>0.16999999999999998</v>
      </c>
      <c r="I20" s="79">
        <f t="shared" si="0"/>
        <v>5.86</v>
      </c>
      <c r="J20" s="79">
        <f t="shared" si="0"/>
        <v>0.11</v>
      </c>
      <c r="K20" s="79">
        <f t="shared" si="0"/>
        <v>5.26</v>
      </c>
      <c r="L20" s="79">
        <f t="shared" si="0"/>
        <v>110.82</v>
      </c>
      <c r="M20" s="79">
        <f t="shared" si="0"/>
        <v>293.57</v>
      </c>
      <c r="N20" s="79">
        <f t="shared" si="0"/>
        <v>73.15</v>
      </c>
      <c r="O20" s="79">
        <f t="shared" si="0"/>
        <v>4.72</v>
      </c>
      <c r="P20" s="162">
        <f t="shared" si="0"/>
        <v>59.18</v>
      </c>
    </row>
    <row r="21" spans="2:16" ht="15">
      <c r="B21" s="163" t="s">
        <v>165</v>
      </c>
      <c r="C21" s="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9"/>
    </row>
    <row r="22" spans="1:16" ht="15">
      <c r="A22" s="164" t="s">
        <v>166</v>
      </c>
      <c r="B22" s="8" t="s">
        <v>12</v>
      </c>
      <c r="C22" s="5">
        <v>250</v>
      </c>
      <c r="D22" s="83">
        <v>2.12</v>
      </c>
      <c r="E22" s="83">
        <v>2.85</v>
      </c>
      <c r="F22" s="83">
        <v>16.05</v>
      </c>
      <c r="G22" s="83">
        <v>112.5</v>
      </c>
      <c r="H22" s="83">
        <v>0.02</v>
      </c>
      <c r="I22" s="83">
        <v>0.75</v>
      </c>
      <c r="J22" s="83">
        <v>0</v>
      </c>
      <c r="K22" s="83">
        <v>2.42</v>
      </c>
      <c r="L22" s="83">
        <v>7.5</v>
      </c>
      <c r="M22" s="83">
        <v>41.5</v>
      </c>
      <c r="N22" s="83">
        <v>15.25</v>
      </c>
      <c r="O22" s="83">
        <v>0.35</v>
      </c>
      <c r="P22" s="159">
        <v>7</v>
      </c>
    </row>
    <row r="23" spans="1:16" ht="15">
      <c r="A23" s="158" t="s">
        <v>167</v>
      </c>
      <c r="B23" s="8" t="s">
        <v>13</v>
      </c>
      <c r="C23" s="5" t="s">
        <v>206</v>
      </c>
      <c r="D23" s="184">
        <v>24.81</v>
      </c>
      <c r="E23" s="184">
        <v>22.14</v>
      </c>
      <c r="F23" s="184">
        <v>15.84</v>
      </c>
      <c r="G23" s="184">
        <v>361.77</v>
      </c>
      <c r="H23" s="184">
        <v>0.15</v>
      </c>
      <c r="I23" s="184">
        <v>7.25</v>
      </c>
      <c r="J23" s="184">
        <v>0.03</v>
      </c>
      <c r="K23" s="184">
        <v>0.76</v>
      </c>
      <c r="L23" s="184">
        <v>33.4</v>
      </c>
      <c r="M23" s="184">
        <v>253.9</v>
      </c>
      <c r="N23" s="184">
        <v>53.45</v>
      </c>
      <c r="O23" s="184">
        <v>3.24</v>
      </c>
      <c r="P23" s="159">
        <v>46</v>
      </c>
    </row>
    <row r="24" spans="1:16" ht="15">
      <c r="A24" s="160" t="s">
        <v>168</v>
      </c>
      <c r="B24" s="8" t="s">
        <v>169</v>
      </c>
      <c r="C24" s="5">
        <v>50</v>
      </c>
      <c r="D24" s="83">
        <v>0.9</v>
      </c>
      <c r="E24" s="83">
        <v>0.05</v>
      </c>
      <c r="F24" s="83">
        <v>4.9</v>
      </c>
      <c r="G24" s="83">
        <v>24</v>
      </c>
      <c r="H24" s="83">
        <v>0.01</v>
      </c>
      <c r="I24" s="83">
        <v>2.85</v>
      </c>
      <c r="J24" s="83">
        <v>0</v>
      </c>
      <c r="K24" s="83">
        <v>1.15</v>
      </c>
      <c r="L24" s="83">
        <v>16.5</v>
      </c>
      <c r="M24" s="83">
        <v>19</v>
      </c>
      <c r="N24" s="83">
        <v>9.5</v>
      </c>
      <c r="O24" s="83">
        <v>0.65</v>
      </c>
      <c r="P24" s="159">
        <v>2</v>
      </c>
    </row>
    <row r="25" spans="1:16" ht="15">
      <c r="A25" s="160" t="s">
        <v>163</v>
      </c>
      <c r="B25" s="8" t="s">
        <v>225</v>
      </c>
      <c r="C25" s="5" t="s">
        <v>14</v>
      </c>
      <c r="D25" s="83">
        <v>2.07</v>
      </c>
      <c r="E25" s="83">
        <v>0.37</v>
      </c>
      <c r="F25" s="83">
        <v>10.71</v>
      </c>
      <c r="G25" s="83">
        <v>57.01</v>
      </c>
      <c r="H25" s="83">
        <v>0.05</v>
      </c>
      <c r="I25" s="83">
        <v>0</v>
      </c>
      <c r="J25" s="83">
        <v>0</v>
      </c>
      <c r="K25" s="83">
        <v>0</v>
      </c>
      <c r="L25" s="83">
        <v>11.02</v>
      </c>
      <c r="M25" s="83">
        <v>49.77</v>
      </c>
      <c r="N25" s="83">
        <v>14.8</v>
      </c>
      <c r="O25" s="83">
        <v>1.22</v>
      </c>
      <c r="P25" s="159">
        <v>1.68</v>
      </c>
    </row>
    <row r="26" spans="1:16" ht="15" thickBot="1">
      <c r="A26" s="227" t="s">
        <v>170</v>
      </c>
      <c r="B26" s="228" t="s">
        <v>110</v>
      </c>
      <c r="C26" s="229" t="s">
        <v>15</v>
      </c>
      <c r="D26" s="230">
        <v>0.5</v>
      </c>
      <c r="E26" s="230">
        <v>0.2</v>
      </c>
      <c r="F26" s="230">
        <v>23.1</v>
      </c>
      <c r="G26" s="230">
        <v>96</v>
      </c>
      <c r="H26" s="230">
        <v>0.02</v>
      </c>
      <c r="I26" s="230">
        <v>4.3</v>
      </c>
      <c r="J26" s="230">
        <v>0</v>
      </c>
      <c r="K26" s="230">
        <v>0.2</v>
      </c>
      <c r="L26" s="230">
        <v>22</v>
      </c>
      <c r="M26" s="230">
        <v>16</v>
      </c>
      <c r="N26" s="230">
        <v>14</v>
      </c>
      <c r="O26" s="230">
        <v>1.1</v>
      </c>
      <c r="P26" s="231">
        <v>6</v>
      </c>
    </row>
    <row r="27" spans="1:16" s="2" customFormat="1" ht="15" thickBot="1">
      <c r="A27" s="161"/>
      <c r="B27" s="9" t="s">
        <v>11</v>
      </c>
      <c r="C27" s="6"/>
      <c r="D27" s="79">
        <f aca="true" t="shared" si="1" ref="D27:P27">SUM(D22:D26)</f>
        <v>30.4</v>
      </c>
      <c r="E27" s="79">
        <f t="shared" si="1"/>
        <v>25.610000000000003</v>
      </c>
      <c r="F27" s="79">
        <f t="shared" si="1"/>
        <v>70.6</v>
      </c>
      <c r="G27" s="79">
        <f t="shared" si="1"/>
        <v>651.28</v>
      </c>
      <c r="H27" s="79">
        <f t="shared" si="1"/>
        <v>0.24999999999999997</v>
      </c>
      <c r="I27" s="79">
        <f t="shared" si="1"/>
        <v>15.149999999999999</v>
      </c>
      <c r="J27" s="79">
        <f t="shared" si="1"/>
        <v>0.03</v>
      </c>
      <c r="K27" s="79">
        <f t="shared" si="1"/>
        <v>4.53</v>
      </c>
      <c r="L27" s="79">
        <f t="shared" si="1"/>
        <v>90.42</v>
      </c>
      <c r="M27" s="79">
        <f t="shared" si="1"/>
        <v>380.16999999999996</v>
      </c>
      <c r="N27" s="79">
        <f t="shared" si="1"/>
        <v>107</v>
      </c>
      <c r="O27" s="79">
        <f t="shared" si="1"/>
        <v>6.5600000000000005</v>
      </c>
      <c r="P27" s="232">
        <f t="shared" si="1"/>
        <v>62.68</v>
      </c>
    </row>
    <row r="28" spans="2:16" ht="15">
      <c r="B28" s="163" t="s">
        <v>171</v>
      </c>
      <c r="C28" s="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9"/>
    </row>
    <row r="29" spans="1:16" ht="26.4">
      <c r="A29" s="160" t="s">
        <v>172</v>
      </c>
      <c r="B29" s="7" t="s">
        <v>16</v>
      </c>
      <c r="C29" s="5" t="s">
        <v>158</v>
      </c>
      <c r="D29" s="83">
        <v>1.94</v>
      </c>
      <c r="E29" s="83">
        <v>6.25</v>
      </c>
      <c r="F29" s="83">
        <v>10.81</v>
      </c>
      <c r="G29" s="83">
        <v>107.5</v>
      </c>
      <c r="H29" s="83">
        <v>0.04</v>
      </c>
      <c r="I29" s="83">
        <v>10.32</v>
      </c>
      <c r="J29" s="83">
        <v>0</v>
      </c>
      <c r="K29" s="83">
        <v>2.41</v>
      </c>
      <c r="L29" s="83">
        <v>38.9</v>
      </c>
      <c r="M29" s="83">
        <v>56.05</v>
      </c>
      <c r="N29" s="83">
        <v>26.7</v>
      </c>
      <c r="O29" s="83">
        <v>1.2</v>
      </c>
      <c r="P29" s="159">
        <v>10</v>
      </c>
    </row>
    <row r="30" spans="1:16" ht="26.4">
      <c r="A30" s="160" t="s">
        <v>173</v>
      </c>
      <c r="B30" s="8" t="s">
        <v>17</v>
      </c>
      <c r="C30" s="5" t="s">
        <v>50</v>
      </c>
      <c r="D30" s="83">
        <v>18.16</v>
      </c>
      <c r="E30" s="83">
        <v>19.35</v>
      </c>
      <c r="F30" s="83">
        <v>32.58</v>
      </c>
      <c r="G30" s="83">
        <v>381.73</v>
      </c>
      <c r="H30" s="83">
        <v>0.06</v>
      </c>
      <c r="I30" s="83">
        <v>0.7</v>
      </c>
      <c r="J30" s="83">
        <v>0.14</v>
      </c>
      <c r="K30" s="83">
        <v>0.52</v>
      </c>
      <c r="L30" s="83">
        <v>290.1</v>
      </c>
      <c r="M30" s="83">
        <v>297.03</v>
      </c>
      <c r="N30" s="83">
        <v>35.53</v>
      </c>
      <c r="O30" s="83">
        <v>0.72</v>
      </c>
      <c r="P30" s="159">
        <v>49</v>
      </c>
    </row>
    <row r="31" spans="1:16" ht="15">
      <c r="A31" s="160" t="s">
        <v>163</v>
      </c>
      <c r="B31" s="8" t="s">
        <v>225</v>
      </c>
      <c r="C31" s="5" t="s">
        <v>14</v>
      </c>
      <c r="D31" s="83">
        <v>2.07</v>
      </c>
      <c r="E31" s="83">
        <v>0.37</v>
      </c>
      <c r="F31" s="83">
        <v>10.71</v>
      </c>
      <c r="G31" s="83">
        <v>57.01</v>
      </c>
      <c r="H31" s="83">
        <v>0.05</v>
      </c>
      <c r="I31" s="83">
        <v>0</v>
      </c>
      <c r="J31" s="83">
        <v>0</v>
      </c>
      <c r="K31" s="83">
        <v>0</v>
      </c>
      <c r="L31" s="83">
        <v>11.02</v>
      </c>
      <c r="M31" s="83">
        <v>49.77</v>
      </c>
      <c r="N31" s="83">
        <v>14.8</v>
      </c>
      <c r="O31" s="83">
        <v>1.22</v>
      </c>
      <c r="P31" s="159">
        <v>1.68</v>
      </c>
    </row>
    <row r="32" spans="1:16" ht="15" thickBot="1">
      <c r="A32" s="227" t="s">
        <v>174</v>
      </c>
      <c r="B32" s="228" t="s">
        <v>18</v>
      </c>
      <c r="C32" s="229" t="s">
        <v>15</v>
      </c>
      <c r="D32" s="230">
        <v>3.6</v>
      </c>
      <c r="E32" s="230">
        <v>3.3</v>
      </c>
      <c r="F32" s="230">
        <v>25</v>
      </c>
      <c r="G32" s="230">
        <v>144</v>
      </c>
      <c r="H32" s="230">
        <v>0.04</v>
      </c>
      <c r="I32" s="230">
        <v>1.3</v>
      </c>
      <c r="J32" s="230">
        <v>0.02</v>
      </c>
      <c r="K32" s="230">
        <v>0</v>
      </c>
      <c r="L32" s="230">
        <v>124</v>
      </c>
      <c r="M32" s="230">
        <v>110</v>
      </c>
      <c r="N32" s="230">
        <v>27</v>
      </c>
      <c r="O32" s="230">
        <v>0.8</v>
      </c>
      <c r="P32" s="231">
        <v>11</v>
      </c>
    </row>
    <row r="33" spans="1:16" ht="15" thickBot="1">
      <c r="A33" s="161"/>
      <c r="B33" s="9" t="s">
        <v>11</v>
      </c>
      <c r="C33" s="6"/>
      <c r="D33" s="79">
        <f aca="true" t="shared" si="2" ref="D33:O33">SUM(D29:D32)</f>
        <v>25.770000000000003</v>
      </c>
      <c r="E33" s="79">
        <f t="shared" si="2"/>
        <v>29.270000000000003</v>
      </c>
      <c r="F33" s="79">
        <f t="shared" si="2"/>
        <v>79.1</v>
      </c>
      <c r="G33" s="79">
        <f t="shared" si="2"/>
        <v>690.24</v>
      </c>
      <c r="H33" s="79">
        <f t="shared" si="2"/>
        <v>0.19000000000000003</v>
      </c>
      <c r="I33" s="79">
        <f t="shared" si="2"/>
        <v>12.32</v>
      </c>
      <c r="J33" s="79">
        <f t="shared" si="2"/>
        <v>0.16</v>
      </c>
      <c r="K33" s="79">
        <f t="shared" si="2"/>
        <v>2.93</v>
      </c>
      <c r="L33" s="79">
        <f t="shared" si="2"/>
        <v>464.02</v>
      </c>
      <c r="M33" s="79">
        <f t="shared" si="2"/>
        <v>512.8499999999999</v>
      </c>
      <c r="N33" s="79">
        <f t="shared" si="2"/>
        <v>104.03</v>
      </c>
      <c r="O33" s="79">
        <f t="shared" si="2"/>
        <v>3.9399999999999995</v>
      </c>
      <c r="P33" s="232">
        <f>SUM(P29:P32)</f>
        <v>71.68</v>
      </c>
    </row>
    <row r="34" spans="2:16" ht="15">
      <c r="B34" s="163" t="s">
        <v>175</v>
      </c>
      <c r="C34" s="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9"/>
    </row>
    <row r="35" spans="1:16" ht="15">
      <c r="A35" s="160" t="s">
        <v>176</v>
      </c>
      <c r="B35" s="8" t="s">
        <v>47</v>
      </c>
      <c r="C35" s="5">
        <v>250</v>
      </c>
      <c r="D35" s="83">
        <v>2.3</v>
      </c>
      <c r="E35" s="83">
        <v>4.25</v>
      </c>
      <c r="F35" s="83">
        <v>15.12</v>
      </c>
      <c r="G35" s="83">
        <v>108</v>
      </c>
      <c r="H35" s="83">
        <v>0.19</v>
      </c>
      <c r="I35" s="83">
        <v>8.67</v>
      </c>
      <c r="J35" s="83">
        <v>0.03</v>
      </c>
      <c r="K35" s="83">
        <v>0.22</v>
      </c>
      <c r="L35" s="83">
        <v>19</v>
      </c>
      <c r="M35" s="83">
        <v>65.75</v>
      </c>
      <c r="N35" s="83">
        <v>25.5</v>
      </c>
      <c r="O35" s="83">
        <v>0.92</v>
      </c>
      <c r="P35" s="159">
        <v>9</v>
      </c>
    </row>
    <row r="36" spans="1:16" ht="15">
      <c r="A36" s="160" t="s">
        <v>177</v>
      </c>
      <c r="B36" s="8" t="s">
        <v>20</v>
      </c>
      <c r="C36" s="5" t="s">
        <v>212</v>
      </c>
      <c r="D36" s="83">
        <v>20.45</v>
      </c>
      <c r="E36" s="83">
        <v>15.68</v>
      </c>
      <c r="F36" s="83">
        <v>4.88</v>
      </c>
      <c r="G36" s="83">
        <v>242.04</v>
      </c>
      <c r="H36" s="83">
        <v>0.32</v>
      </c>
      <c r="I36" s="83">
        <v>9.65</v>
      </c>
      <c r="J36" s="83">
        <v>9.13</v>
      </c>
      <c r="K36" s="83">
        <v>6.13</v>
      </c>
      <c r="L36" s="83">
        <v>26.13</v>
      </c>
      <c r="M36" s="83">
        <v>359.09</v>
      </c>
      <c r="N36" s="83">
        <v>20.45</v>
      </c>
      <c r="O36" s="83">
        <v>7.61</v>
      </c>
      <c r="P36" s="159">
        <v>31</v>
      </c>
    </row>
    <row r="37" spans="1:16" ht="15">
      <c r="A37" s="160" t="s">
        <v>161</v>
      </c>
      <c r="B37" s="8" t="s">
        <v>8</v>
      </c>
      <c r="C37" s="5" t="s">
        <v>109</v>
      </c>
      <c r="D37" s="83">
        <v>5.7</v>
      </c>
      <c r="E37" s="83">
        <v>5.23</v>
      </c>
      <c r="F37" s="83">
        <v>24.72</v>
      </c>
      <c r="G37" s="83">
        <v>168.7</v>
      </c>
      <c r="H37" s="83">
        <v>0.13</v>
      </c>
      <c r="I37" s="83">
        <v>0</v>
      </c>
      <c r="J37" s="83">
        <v>0.02</v>
      </c>
      <c r="K37" s="83">
        <v>0.4099999999999999</v>
      </c>
      <c r="L37" s="83">
        <v>9.5</v>
      </c>
      <c r="M37" s="83">
        <v>135.1</v>
      </c>
      <c r="N37" s="83">
        <v>90.2</v>
      </c>
      <c r="O37" s="83">
        <v>3.03</v>
      </c>
      <c r="P37" s="159">
        <v>7.5</v>
      </c>
    </row>
    <row r="38" spans="1:16" ht="15">
      <c r="A38" s="160" t="s">
        <v>180</v>
      </c>
      <c r="B38" s="8" t="s">
        <v>21</v>
      </c>
      <c r="C38" s="5">
        <v>30</v>
      </c>
      <c r="D38" s="83">
        <v>0.33</v>
      </c>
      <c r="E38" s="83">
        <v>0.06</v>
      </c>
      <c r="F38" s="83">
        <v>1.14</v>
      </c>
      <c r="G38" s="83">
        <v>7.2</v>
      </c>
      <c r="H38" s="83">
        <v>0.018</v>
      </c>
      <c r="I38" s="83">
        <v>7.5</v>
      </c>
      <c r="J38" s="83">
        <v>0</v>
      </c>
      <c r="K38" s="83">
        <v>0.21</v>
      </c>
      <c r="L38" s="83">
        <v>4.2</v>
      </c>
      <c r="M38" s="83">
        <v>7.8</v>
      </c>
      <c r="N38" s="83">
        <v>6</v>
      </c>
      <c r="O38" s="83">
        <v>0.27</v>
      </c>
      <c r="P38" s="159">
        <v>6</v>
      </c>
    </row>
    <row r="39" spans="1:16" ht="15">
      <c r="A39" s="160" t="s">
        <v>163</v>
      </c>
      <c r="B39" s="8" t="s">
        <v>225</v>
      </c>
      <c r="C39" s="5" t="s">
        <v>14</v>
      </c>
      <c r="D39" s="83">
        <v>2.07</v>
      </c>
      <c r="E39" s="83">
        <v>0.37</v>
      </c>
      <c r="F39" s="83">
        <v>10.71</v>
      </c>
      <c r="G39" s="83">
        <v>57.01</v>
      </c>
      <c r="H39" s="83">
        <v>0.05</v>
      </c>
      <c r="I39" s="83">
        <v>0</v>
      </c>
      <c r="J39" s="83">
        <v>0</v>
      </c>
      <c r="K39" s="83">
        <v>0</v>
      </c>
      <c r="L39" s="83">
        <v>11.02</v>
      </c>
      <c r="M39" s="83">
        <v>49.77</v>
      </c>
      <c r="N39" s="83">
        <v>14.8</v>
      </c>
      <c r="O39" s="83">
        <v>1.22</v>
      </c>
      <c r="P39" s="159">
        <v>1.68</v>
      </c>
    </row>
    <row r="40" spans="1:16" ht="15" thickBot="1">
      <c r="A40" s="227" t="s">
        <v>164</v>
      </c>
      <c r="B40" s="228" t="s">
        <v>42</v>
      </c>
      <c r="C40" s="229" t="s">
        <v>15</v>
      </c>
      <c r="D40" s="230">
        <v>0.3</v>
      </c>
      <c r="E40" s="230">
        <v>0</v>
      </c>
      <c r="F40" s="230">
        <v>20.1</v>
      </c>
      <c r="G40" s="230">
        <v>81</v>
      </c>
      <c r="H40" s="230">
        <v>0</v>
      </c>
      <c r="I40" s="230">
        <v>0.8</v>
      </c>
      <c r="J40" s="230">
        <v>0</v>
      </c>
      <c r="K40" s="230">
        <v>0</v>
      </c>
      <c r="L40" s="230">
        <v>10</v>
      </c>
      <c r="M40" s="230">
        <v>6</v>
      </c>
      <c r="N40" s="230">
        <v>3</v>
      </c>
      <c r="O40" s="230">
        <v>0.6</v>
      </c>
      <c r="P40" s="231">
        <v>10</v>
      </c>
    </row>
    <row r="41" spans="1:16" ht="15" thickBot="1">
      <c r="A41" s="161"/>
      <c r="B41" s="9" t="s">
        <v>11</v>
      </c>
      <c r="C41" s="6"/>
      <c r="D41" s="79">
        <f aca="true" t="shared" si="3" ref="D41:P41">SUM(D35:D40)</f>
        <v>31.15</v>
      </c>
      <c r="E41" s="79">
        <f t="shared" si="3"/>
        <v>25.59</v>
      </c>
      <c r="F41" s="79">
        <f t="shared" si="3"/>
        <v>76.67</v>
      </c>
      <c r="G41" s="79">
        <f t="shared" si="3"/>
        <v>663.95</v>
      </c>
      <c r="H41" s="79">
        <f t="shared" si="3"/>
        <v>0.7080000000000001</v>
      </c>
      <c r="I41" s="79">
        <f t="shared" si="3"/>
        <v>26.62</v>
      </c>
      <c r="J41" s="79">
        <f t="shared" si="3"/>
        <v>9.18</v>
      </c>
      <c r="K41" s="79">
        <f t="shared" si="3"/>
        <v>6.97</v>
      </c>
      <c r="L41" s="79">
        <f t="shared" si="3"/>
        <v>79.85</v>
      </c>
      <c r="M41" s="79">
        <f t="shared" si="3"/>
        <v>623.5099999999999</v>
      </c>
      <c r="N41" s="79">
        <f t="shared" si="3"/>
        <v>159.95000000000002</v>
      </c>
      <c r="O41" s="79">
        <f t="shared" si="3"/>
        <v>13.65</v>
      </c>
      <c r="P41" s="232">
        <f t="shared" si="3"/>
        <v>65.18</v>
      </c>
    </row>
    <row r="42" spans="2:16" ht="15">
      <c r="B42" s="163" t="s">
        <v>181</v>
      </c>
      <c r="C42" s="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9"/>
    </row>
    <row r="43" spans="1:16" ht="26.4">
      <c r="A43" s="160" t="s">
        <v>182</v>
      </c>
      <c r="B43" s="8" t="s">
        <v>19</v>
      </c>
      <c r="C43" s="5" t="s">
        <v>158</v>
      </c>
      <c r="D43" s="83">
        <v>1.7200000000000002</v>
      </c>
      <c r="E43" s="83">
        <v>6.05</v>
      </c>
      <c r="F43" s="83">
        <v>6.38</v>
      </c>
      <c r="G43" s="83">
        <v>88.25</v>
      </c>
      <c r="H43" s="83">
        <v>0.05</v>
      </c>
      <c r="I43" s="83">
        <v>18.49</v>
      </c>
      <c r="J43" s="83">
        <v>0.01</v>
      </c>
      <c r="K43" s="83">
        <v>2.39</v>
      </c>
      <c r="L43" s="83">
        <v>38.9</v>
      </c>
      <c r="M43" s="83">
        <v>51.05</v>
      </c>
      <c r="N43" s="83">
        <v>22.7</v>
      </c>
      <c r="O43" s="83">
        <v>0.8</v>
      </c>
      <c r="P43" s="159">
        <v>10</v>
      </c>
    </row>
    <row r="44" spans="1:16" ht="15">
      <c r="A44" s="160" t="s">
        <v>183</v>
      </c>
      <c r="B44" s="8" t="s">
        <v>22</v>
      </c>
      <c r="C44" s="5" t="s">
        <v>94</v>
      </c>
      <c r="D44" s="83">
        <v>8.04</v>
      </c>
      <c r="E44" s="83">
        <v>4.32</v>
      </c>
      <c r="F44" s="83">
        <v>1.86</v>
      </c>
      <c r="G44" s="83">
        <v>77.4</v>
      </c>
      <c r="H44" s="83">
        <v>0.04</v>
      </c>
      <c r="I44" s="83">
        <v>0.72</v>
      </c>
      <c r="J44" s="83">
        <v>0.01</v>
      </c>
      <c r="K44" s="83">
        <v>2.34</v>
      </c>
      <c r="L44" s="83">
        <v>27.6</v>
      </c>
      <c r="M44" s="83">
        <v>87</v>
      </c>
      <c r="N44" s="83">
        <v>13.2</v>
      </c>
      <c r="O44" s="83">
        <v>0.3</v>
      </c>
      <c r="P44" s="159">
        <v>30</v>
      </c>
    </row>
    <row r="45" spans="1:16" ht="15">
      <c r="A45" s="160" t="s">
        <v>184</v>
      </c>
      <c r="B45" s="8" t="s">
        <v>23</v>
      </c>
      <c r="C45" s="5">
        <v>150</v>
      </c>
      <c r="D45" s="83">
        <v>3.15</v>
      </c>
      <c r="E45" s="83">
        <v>6.6</v>
      </c>
      <c r="F45" s="83">
        <v>16.35</v>
      </c>
      <c r="G45" s="83">
        <v>138</v>
      </c>
      <c r="H45" s="83">
        <v>0.13</v>
      </c>
      <c r="I45" s="83">
        <v>5.1</v>
      </c>
      <c r="J45" s="83">
        <v>0.04</v>
      </c>
      <c r="K45" s="83">
        <v>0.15</v>
      </c>
      <c r="L45" s="83">
        <v>39</v>
      </c>
      <c r="M45" s="83">
        <v>85.5</v>
      </c>
      <c r="N45" s="83">
        <v>28.5</v>
      </c>
      <c r="O45" s="83">
        <v>1.05</v>
      </c>
      <c r="P45" s="159">
        <v>13</v>
      </c>
    </row>
    <row r="46" spans="1:16" ht="15">
      <c r="A46" s="160" t="s">
        <v>180</v>
      </c>
      <c r="B46" s="8" t="s">
        <v>24</v>
      </c>
      <c r="C46" s="5">
        <v>30</v>
      </c>
      <c r="D46" s="83">
        <v>0.24</v>
      </c>
      <c r="E46" s="83">
        <v>0.03</v>
      </c>
      <c r="F46" s="83">
        <v>0.75</v>
      </c>
      <c r="G46" s="83">
        <v>4.2</v>
      </c>
      <c r="H46" s="83">
        <v>0.01</v>
      </c>
      <c r="I46" s="83">
        <v>3</v>
      </c>
      <c r="J46" s="83">
        <v>0</v>
      </c>
      <c r="K46" s="83">
        <v>0.03</v>
      </c>
      <c r="L46" s="83">
        <v>6.9</v>
      </c>
      <c r="M46" s="83">
        <v>12.6</v>
      </c>
      <c r="N46" s="83">
        <v>4.2</v>
      </c>
      <c r="O46" s="83">
        <v>0.18</v>
      </c>
      <c r="P46" s="159">
        <v>6</v>
      </c>
    </row>
    <row r="47" spans="1:16" ht="15">
      <c r="A47" s="160" t="s">
        <v>163</v>
      </c>
      <c r="B47" s="8" t="s">
        <v>225</v>
      </c>
      <c r="C47" s="5" t="s">
        <v>14</v>
      </c>
      <c r="D47" s="83">
        <v>2.07</v>
      </c>
      <c r="E47" s="83">
        <v>0.37</v>
      </c>
      <c r="F47" s="83">
        <v>10.71</v>
      </c>
      <c r="G47" s="83">
        <v>57.01</v>
      </c>
      <c r="H47" s="83">
        <v>0.05</v>
      </c>
      <c r="I47" s="83">
        <v>0</v>
      </c>
      <c r="J47" s="83">
        <v>0</v>
      </c>
      <c r="K47" s="83">
        <v>0</v>
      </c>
      <c r="L47" s="83">
        <v>11.02</v>
      </c>
      <c r="M47" s="83">
        <v>49.77</v>
      </c>
      <c r="N47" s="83">
        <v>14.8</v>
      </c>
      <c r="O47" s="83">
        <v>1.22</v>
      </c>
      <c r="P47" s="159">
        <v>1.68</v>
      </c>
    </row>
    <row r="48" spans="1:16" ht="15" thickBot="1">
      <c r="A48" s="227" t="s">
        <v>185</v>
      </c>
      <c r="B48" s="228" t="s">
        <v>25</v>
      </c>
      <c r="C48" s="229">
        <v>200</v>
      </c>
      <c r="D48" s="230">
        <v>0.5</v>
      </c>
      <c r="E48" s="230">
        <v>0.2</v>
      </c>
      <c r="F48" s="230">
        <v>21.8</v>
      </c>
      <c r="G48" s="230">
        <v>90</v>
      </c>
      <c r="H48" s="230">
        <v>0.03</v>
      </c>
      <c r="I48" s="230">
        <v>8</v>
      </c>
      <c r="J48" s="230">
        <v>0</v>
      </c>
      <c r="K48" s="230">
        <v>0.1</v>
      </c>
      <c r="L48" s="230">
        <v>19</v>
      </c>
      <c r="M48" s="230">
        <v>12</v>
      </c>
      <c r="N48" s="230">
        <v>8</v>
      </c>
      <c r="O48" s="230">
        <v>0.5</v>
      </c>
      <c r="P48" s="231">
        <v>7</v>
      </c>
    </row>
    <row r="49" spans="1:16" ht="15" thickBot="1">
      <c r="A49" s="187"/>
      <c r="B49" s="9" t="s">
        <v>11</v>
      </c>
      <c r="C49" s="6"/>
      <c r="D49" s="79">
        <f aca="true" t="shared" si="4" ref="D49:P49">SUM(D43:D48)</f>
        <v>15.72</v>
      </c>
      <c r="E49" s="79">
        <f t="shared" si="4"/>
        <v>17.57</v>
      </c>
      <c r="F49" s="79">
        <f t="shared" si="4"/>
        <v>57.85000000000001</v>
      </c>
      <c r="G49" s="79">
        <f t="shared" si="4"/>
        <v>454.85999999999996</v>
      </c>
      <c r="H49" s="79">
        <f t="shared" si="4"/>
        <v>0.31000000000000005</v>
      </c>
      <c r="I49" s="79">
        <f t="shared" si="4"/>
        <v>35.309999999999995</v>
      </c>
      <c r="J49" s="79">
        <f t="shared" si="4"/>
        <v>0.06</v>
      </c>
      <c r="K49" s="79">
        <f t="shared" si="4"/>
        <v>5.010000000000001</v>
      </c>
      <c r="L49" s="79">
        <f t="shared" si="4"/>
        <v>142.42000000000002</v>
      </c>
      <c r="M49" s="79">
        <f t="shared" si="4"/>
        <v>297.92</v>
      </c>
      <c r="N49" s="79">
        <f t="shared" si="4"/>
        <v>91.4</v>
      </c>
      <c r="O49" s="79">
        <f t="shared" si="4"/>
        <v>4.050000000000001</v>
      </c>
      <c r="P49" s="232">
        <f t="shared" si="4"/>
        <v>67.68</v>
      </c>
    </row>
    <row r="50" spans="2:16" ht="15">
      <c r="B50" s="156" t="s">
        <v>186</v>
      </c>
      <c r="C50" s="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9"/>
    </row>
    <row r="51" spans="1:16" ht="15">
      <c r="A51" s="164" t="s">
        <v>157</v>
      </c>
      <c r="B51" s="8" t="s">
        <v>120</v>
      </c>
      <c r="C51" s="5" t="s">
        <v>158</v>
      </c>
      <c r="D51" s="83">
        <v>2.17</v>
      </c>
      <c r="E51" s="83">
        <v>6.5</v>
      </c>
      <c r="F51" s="83">
        <v>16.41</v>
      </c>
      <c r="G51" s="83">
        <v>133.75</v>
      </c>
      <c r="H51" s="83">
        <v>0.09</v>
      </c>
      <c r="I51" s="83">
        <v>7.69</v>
      </c>
      <c r="J51" s="83">
        <v>0</v>
      </c>
      <c r="K51" s="83">
        <v>2.36</v>
      </c>
      <c r="L51" s="83">
        <v>19.9</v>
      </c>
      <c r="M51" s="83">
        <v>66.05</v>
      </c>
      <c r="N51" s="83">
        <v>26.7</v>
      </c>
      <c r="O51" s="83">
        <v>0.92</v>
      </c>
      <c r="P51" s="159">
        <v>10</v>
      </c>
    </row>
    <row r="52" spans="1:16" ht="15">
      <c r="A52" s="160" t="s">
        <v>187</v>
      </c>
      <c r="B52" s="8" t="s">
        <v>28</v>
      </c>
      <c r="C52" s="5">
        <v>70</v>
      </c>
      <c r="D52" s="83">
        <v>20.4</v>
      </c>
      <c r="E52" s="83">
        <v>12.7</v>
      </c>
      <c r="F52" s="83">
        <v>2.1</v>
      </c>
      <c r="G52" s="83">
        <v>204</v>
      </c>
      <c r="H52" s="83">
        <v>0.05</v>
      </c>
      <c r="I52" s="83">
        <v>0</v>
      </c>
      <c r="J52" s="83">
        <v>0.1</v>
      </c>
      <c r="K52" s="83">
        <v>0.6</v>
      </c>
      <c r="L52" s="83">
        <v>9</v>
      </c>
      <c r="M52" s="83">
        <v>169</v>
      </c>
      <c r="N52" s="83">
        <v>24</v>
      </c>
      <c r="O52" s="83">
        <v>2</v>
      </c>
      <c r="P52" s="159">
        <v>40</v>
      </c>
    </row>
    <row r="53" spans="1:16" ht="22.8">
      <c r="A53" s="160" t="s">
        <v>178</v>
      </c>
      <c r="B53" s="170" t="s">
        <v>179</v>
      </c>
      <c r="C53" s="5">
        <v>100</v>
      </c>
      <c r="D53" s="83">
        <v>3.7700000000000005</v>
      </c>
      <c r="E53" s="83">
        <v>0.45</v>
      </c>
      <c r="F53" s="83">
        <v>19.36</v>
      </c>
      <c r="G53" s="83">
        <v>96.6</v>
      </c>
      <c r="H53" s="83">
        <v>0.03</v>
      </c>
      <c r="I53" s="83">
        <v>0.01</v>
      </c>
      <c r="J53" s="83">
        <v>0</v>
      </c>
      <c r="K53" s="83">
        <v>0.53</v>
      </c>
      <c r="L53" s="83">
        <v>3.8</v>
      </c>
      <c r="M53" s="83">
        <v>23.8</v>
      </c>
      <c r="N53" s="83">
        <v>5.4</v>
      </c>
      <c r="O53" s="83">
        <v>0.52</v>
      </c>
      <c r="P53" s="159">
        <v>5</v>
      </c>
    </row>
    <row r="54" spans="1:16" ht="15">
      <c r="A54" s="160" t="s">
        <v>180</v>
      </c>
      <c r="B54" s="8" t="s">
        <v>21</v>
      </c>
      <c r="C54" s="5">
        <v>30</v>
      </c>
      <c r="D54" s="83">
        <v>0.33</v>
      </c>
      <c r="E54" s="83">
        <v>0.06</v>
      </c>
      <c r="F54" s="83">
        <v>1.14</v>
      </c>
      <c r="G54" s="83">
        <v>7.2</v>
      </c>
      <c r="H54" s="83">
        <v>0.01</v>
      </c>
      <c r="I54" s="83">
        <v>7.5</v>
      </c>
      <c r="J54" s="83">
        <v>0</v>
      </c>
      <c r="K54" s="83">
        <v>0.21</v>
      </c>
      <c r="L54" s="83">
        <v>4.2</v>
      </c>
      <c r="M54" s="83">
        <v>7.8</v>
      </c>
      <c r="N54" s="83">
        <v>6</v>
      </c>
      <c r="O54" s="83">
        <v>0.27</v>
      </c>
      <c r="P54" s="159">
        <v>6</v>
      </c>
    </row>
    <row r="55" spans="1:16" ht="15">
      <c r="A55" s="160" t="s">
        <v>163</v>
      </c>
      <c r="B55" s="8" t="s">
        <v>225</v>
      </c>
      <c r="C55" s="5" t="s">
        <v>14</v>
      </c>
      <c r="D55" s="83">
        <v>2.07</v>
      </c>
      <c r="E55" s="83">
        <v>0.37</v>
      </c>
      <c r="F55" s="83">
        <v>10.71</v>
      </c>
      <c r="G55" s="83">
        <v>57.01</v>
      </c>
      <c r="H55" s="83">
        <v>0.05</v>
      </c>
      <c r="I55" s="83">
        <v>0</v>
      </c>
      <c r="J55" s="83">
        <v>0</v>
      </c>
      <c r="K55" s="83">
        <v>0</v>
      </c>
      <c r="L55" s="83">
        <v>11.02</v>
      </c>
      <c r="M55" s="83">
        <v>49.77</v>
      </c>
      <c r="N55" s="83">
        <v>14.8</v>
      </c>
      <c r="O55" s="83">
        <v>1.22</v>
      </c>
      <c r="P55" s="159">
        <v>1.68</v>
      </c>
    </row>
    <row r="56" spans="1:16" ht="15" thickBot="1">
      <c r="A56" s="227" t="s">
        <v>188</v>
      </c>
      <c r="B56" s="228" t="s">
        <v>29</v>
      </c>
      <c r="C56" s="229" t="s">
        <v>15</v>
      </c>
      <c r="D56" s="230">
        <v>1.4</v>
      </c>
      <c r="E56" s="230">
        <v>0</v>
      </c>
      <c r="F56" s="230">
        <v>29</v>
      </c>
      <c r="G56" s="230">
        <v>122</v>
      </c>
      <c r="H56" s="230">
        <v>0</v>
      </c>
      <c r="I56" s="230">
        <v>0</v>
      </c>
      <c r="J56" s="230">
        <v>0</v>
      </c>
      <c r="K56" s="230">
        <v>0</v>
      </c>
      <c r="L56" s="230">
        <v>1</v>
      </c>
      <c r="M56" s="230">
        <v>0</v>
      </c>
      <c r="N56" s="230">
        <v>0</v>
      </c>
      <c r="O56" s="230">
        <v>0.1</v>
      </c>
      <c r="P56" s="231">
        <v>4</v>
      </c>
    </row>
    <row r="57" spans="1:16" ht="15" thickBot="1">
      <c r="A57" s="161"/>
      <c r="B57" s="9" t="s">
        <v>11</v>
      </c>
      <c r="C57" s="6"/>
      <c r="D57" s="79">
        <f aca="true" t="shared" si="5" ref="D57:P57">SUM(D51:D56)</f>
        <v>30.139999999999997</v>
      </c>
      <c r="E57" s="79">
        <f t="shared" si="5"/>
        <v>20.08</v>
      </c>
      <c r="F57" s="79">
        <f t="shared" si="5"/>
        <v>78.72</v>
      </c>
      <c r="G57" s="79">
        <f t="shared" si="5"/>
        <v>620.56</v>
      </c>
      <c r="H57" s="79">
        <f t="shared" si="5"/>
        <v>0.23000000000000004</v>
      </c>
      <c r="I57" s="79">
        <f t="shared" si="5"/>
        <v>15.2</v>
      </c>
      <c r="J57" s="79">
        <f t="shared" si="5"/>
        <v>0.1</v>
      </c>
      <c r="K57" s="79">
        <f t="shared" si="5"/>
        <v>3.7</v>
      </c>
      <c r="L57" s="79">
        <f t="shared" si="5"/>
        <v>48.92</v>
      </c>
      <c r="M57" s="79">
        <f t="shared" si="5"/>
        <v>316.42</v>
      </c>
      <c r="N57" s="79">
        <f t="shared" si="5"/>
        <v>76.9</v>
      </c>
      <c r="O57" s="79">
        <f t="shared" si="5"/>
        <v>5.029999999999999</v>
      </c>
      <c r="P57" s="232">
        <f t="shared" si="5"/>
        <v>66.68</v>
      </c>
    </row>
    <row r="58" spans="2:16" ht="15">
      <c r="B58" s="163" t="s">
        <v>189</v>
      </c>
      <c r="C58" s="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9"/>
    </row>
    <row r="59" spans="1:16" s="165" customFormat="1" ht="15">
      <c r="A59" s="164" t="s">
        <v>166</v>
      </c>
      <c r="B59" s="7" t="s">
        <v>27</v>
      </c>
      <c r="C59" s="5">
        <v>250</v>
      </c>
      <c r="D59" s="83">
        <v>2.12</v>
      </c>
      <c r="E59" s="83">
        <v>2.85</v>
      </c>
      <c r="F59" s="83">
        <v>16.05</v>
      </c>
      <c r="G59" s="83">
        <v>112.5</v>
      </c>
      <c r="H59" s="83">
        <v>0.02</v>
      </c>
      <c r="I59" s="83">
        <v>0.75</v>
      </c>
      <c r="J59" s="83">
        <v>0</v>
      </c>
      <c r="K59" s="83">
        <v>2.42</v>
      </c>
      <c r="L59" s="83">
        <v>7.5</v>
      </c>
      <c r="M59" s="83">
        <v>41.5</v>
      </c>
      <c r="N59" s="83">
        <v>15.25</v>
      </c>
      <c r="O59" s="83">
        <v>0.35</v>
      </c>
      <c r="P59" s="159">
        <v>7</v>
      </c>
    </row>
    <row r="60" spans="1:16" ht="15">
      <c r="A60" s="158" t="s">
        <v>190</v>
      </c>
      <c r="B60" s="8" t="s">
        <v>191</v>
      </c>
      <c r="C60" s="5" t="s">
        <v>192</v>
      </c>
      <c r="D60" s="184">
        <v>18.14</v>
      </c>
      <c r="E60" s="184">
        <v>17.85</v>
      </c>
      <c r="F60" s="184">
        <v>47.23</v>
      </c>
      <c r="G60" s="184">
        <v>422.4</v>
      </c>
      <c r="H60" s="184">
        <v>0.07</v>
      </c>
      <c r="I60" s="184">
        <v>0.38</v>
      </c>
      <c r="J60" s="184">
        <v>0.06</v>
      </c>
      <c r="K60" s="184">
        <v>0.76</v>
      </c>
      <c r="L60" s="184">
        <v>22.08</v>
      </c>
      <c r="M60" s="184">
        <v>217.92</v>
      </c>
      <c r="N60" s="184">
        <v>50.88</v>
      </c>
      <c r="O60" s="184">
        <v>2.68</v>
      </c>
      <c r="P60" s="159">
        <v>48</v>
      </c>
    </row>
    <row r="61" spans="1:16" ht="15">
      <c r="A61" s="160" t="s">
        <v>168</v>
      </c>
      <c r="B61" s="8" t="s">
        <v>169</v>
      </c>
      <c r="C61" s="5">
        <v>50</v>
      </c>
      <c r="D61" s="83">
        <v>0.9</v>
      </c>
      <c r="E61" s="83">
        <v>0.05</v>
      </c>
      <c r="F61" s="83">
        <v>4.9</v>
      </c>
      <c r="G61" s="83">
        <v>24</v>
      </c>
      <c r="H61" s="83">
        <v>0.01</v>
      </c>
      <c r="I61" s="83">
        <v>2.85</v>
      </c>
      <c r="J61" s="83">
        <v>0</v>
      </c>
      <c r="K61" s="83">
        <v>1.15</v>
      </c>
      <c r="L61" s="83">
        <v>16.5</v>
      </c>
      <c r="M61" s="83">
        <v>19</v>
      </c>
      <c r="N61" s="83">
        <v>9.5</v>
      </c>
      <c r="O61" s="83">
        <v>0.65</v>
      </c>
      <c r="P61" s="159">
        <v>2</v>
      </c>
    </row>
    <row r="62" spans="1:16" ht="15">
      <c r="A62" s="160" t="s">
        <v>163</v>
      </c>
      <c r="B62" s="8" t="s">
        <v>225</v>
      </c>
      <c r="C62" s="5" t="s">
        <v>14</v>
      </c>
      <c r="D62" s="83">
        <v>2.07</v>
      </c>
      <c r="E62" s="83">
        <v>0.37</v>
      </c>
      <c r="F62" s="83">
        <v>10.71</v>
      </c>
      <c r="G62" s="83">
        <v>57.01</v>
      </c>
      <c r="H62" s="83">
        <v>0.05</v>
      </c>
      <c r="I62" s="83">
        <v>0</v>
      </c>
      <c r="J62" s="83">
        <v>0</v>
      </c>
      <c r="K62" s="83">
        <v>0</v>
      </c>
      <c r="L62" s="83">
        <v>11.02</v>
      </c>
      <c r="M62" s="83">
        <v>49.77</v>
      </c>
      <c r="N62" s="83">
        <v>14.8</v>
      </c>
      <c r="O62" s="83">
        <v>1.22</v>
      </c>
      <c r="P62" s="159">
        <v>1.68</v>
      </c>
    </row>
    <row r="63" spans="1:16" ht="15" thickBot="1">
      <c r="A63" s="227" t="s">
        <v>193</v>
      </c>
      <c r="B63" s="228" t="s">
        <v>194</v>
      </c>
      <c r="C63" s="229">
        <v>200</v>
      </c>
      <c r="D63" s="230">
        <v>0.7</v>
      </c>
      <c r="E63" s="230">
        <v>0.3</v>
      </c>
      <c r="F63" s="230">
        <v>22.8</v>
      </c>
      <c r="G63" s="230">
        <v>97</v>
      </c>
      <c r="H63" s="230">
        <v>0.01</v>
      </c>
      <c r="I63" s="230">
        <v>70</v>
      </c>
      <c r="J63" s="230">
        <v>0</v>
      </c>
      <c r="K63" s="230">
        <v>0</v>
      </c>
      <c r="L63" s="230">
        <v>12</v>
      </c>
      <c r="M63" s="230">
        <v>3</v>
      </c>
      <c r="N63" s="230">
        <v>3</v>
      </c>
      <c r="O63" s="230">
        <v>1.5</v>
      </c>
      <c r="P63" s="231">
        <v>6</v>
      </c>
    </row>
    <row r="64" spans="1:16" ht="15" thickBot="1">
      <c r="A64" s="161"/>
      <c r="B64" s="9" t="s">
        <v>11</v>
      </c>
      <c r="C64" s="6"/>
      <c r="D64" s="79">
        <f aca="true" t="shared" si="6" ref="D64:O64">SUM(D59:D63)</f>
        <v>23.93</v>
      </c>
      <c r="E64" s="79">
        <f t="shared" si="6"/>
        <v>21.420000000000005</v>
      </c>
      <c r="F64" s="79">
        <f t="shared" si="6"/>
        <v>101.69000000000001</v>
      </c>
      <c r="G64" s="79">
        <f t="shared" si="6"/>
        <v>712.91</v>
      </c>
      <c r="H64" s="79">
        <f t="shared" si="6"/>
        <v>0.16000000000000003</v>
      </c>
      <c r="I64" s="79">
        <f t="shared" si="6"/>
        <v>73.98</v>
      </c>
      <c r="J64" s="79">
        <f t="shared" si="6"/>
        <v>0.06</v>
      </c>
      <c r="K64" s="79">
        <f t="shared" si="6"/>
        <v>4.33</v>
      </c>
      <c r="L64" s="79">
        <f t="shared" si="6"/>
        <v>69.1</v>
      </c>
      <c r="M64" s="79">
        <f t="shared" si="6"/>
        <v>331.18999999999994</v>
      </c>
      <c r="N64" s="79">
        <f t="shared" si="6"/>
        <v>93.42999999999999</v>
      </c>
      <c r="O64" s="79">
        <f t="shared" si="6"/>
        <v>6.4</v>
      </c>
      <c r="P64" s="232">
        <f>SUM(P59:P63)</f>
        <v>64.68</v>
      </c>
    </row>
    <row r="65" spans="2:16" ht="15">
      <c r="B65" s="163" t="s">
        <v>195</v>
      </c>
      <c r="C65" s="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9"/>
    </row>
    <row r="66" spans="1:16" ht="26.4">
      <c r="A66" s="160" t="s">
        <v>172</v>
      </c>
      <c r="B66" s="7" t="s">
        <v>16</v>
      </c>
      <c r="C66" s="5" t="s">
        <v>158</v>
      </c>
      <c r="D66" s="83">
        <v>1.94</v>
      </c>
      <c r="E66" s="83">
        <v>6.25</v>
      </c>
      <c r="F66" s="83">
        <v>10.81</v>
      </c>
      <c r="G66" s="83">
        <v>107.5</v>
      </c>
      <c r="H66" s="83">
        <v>0.04</v>
      </c>
      <c r="I66" s="83">
        <v>10.32</v>
      </c>
      <c r="J66" s="83">
        <v>0.01</v>
      </c>
      <c r="K66" s="83">
        <v>2.41</v>
      </c>
      <c r="L66" s="83">
        <v>38.9</v>
      </c>
      <c r="M66" s="83">
        <v>56.05</v>
      </c>
      <c r="N66" s="83">
        <v>26.7</v>
      </c>
      <c r="O66" s="83">
        <v>1.2</v>
      </c>
      <c r="P66" s="159">
        <v>10</v>
      </c>
    </row>
    <row r="67" spans="1:16" ht="15">
      <c r="A67" s="160" t="s">
        <v>196</v>
      </c>
      <c r="B67" s="166" t="s">
        <v>41</v>
      </c>
      <c r="C67" s="5">
        <v>50</v>
      </c>
      <c r="D67" s="83">
        <v>5.2</v>
      </c>
      <c r="E67" s="83">
        <v>10.45</v>
      </c>
      <c r="F67" s="83">
        <v>0</v>
      </c>
      <c r="G67" s="83">
        <v>115</v>
      </c>
      <c r="H67" s="83">
        <v>0.07</v>
      </c>
      <c r="I67" s="83">
        <v>0</v>
      </c>
      <c r="J67" s="83">
        <v>0</v>
      </c>
      <c r="K67" s="83">
        <v>0.2</v>
      </c>
      <c r="L67" s="83">
        <v>15.5</v>
      </c>
      <c r="M67" s="83">
        <v>67</v>
      </c>
      <c r="N67" s="83">
        <v>8.5</v>
      </c>
      <c r="O67" s="83">
        <v>0.8</v>
      </c>
      <c r="P67" s="159">
        <v>20</v>
      </c>
    </row>
    <row r="68" spans="1:16" ht="15">
      <c r="A68" s="160" t="s">
        <v>260</v>
      </c>
      <c r="B68" s="166" t="s">
        <v>30</v>
      </c>
      <c r="C68" s="5" t="s">
        <v>213</v>
      </c>
      <c r="D68" s="83">
        <v>9</v>
      </c>
      <c r="E68" s="83">
        <v>14</v>
      </c>
      <c r="F68" s="83">
        <v>2.5</v>
      </c>
      <c r="G68" s="83">
        <v>168</v>
      </c>
      <c r="H68" s="83">
        <v>0.06</v>
      </c>
      <c r="I68" s="83">
        <v>0.3</v>
      </c>
      <c r="J68" s="83">
        <v>0.21000000000000002</v>
      </c>
      <c r="K68" s="83">
        <v>0.48</v>
      </c>
      <c r="L68" s="83">
        <v>84</v>
      </c>
      <c r="M68" s="83">
        <v>158</v>
      </c>
      <c r="N68" s="83">
        <v>13</v>
      </c>
      <c r="O68" s="83">
        <v>1.6</v>
      </c>
      <c r="P68" s="159">
        <v>17</v>
      </c>
    </row>
    <row r="69" spans="1:16" s="77" customFormat="1" ht="15">
      <c r="A69" s="167" t="s">
        <v>197</v>
      </c>
      <c r="B69" s="168" t="s">
        <v>31</v>
      </c>
      <c r="C69" s="12">
        <v>50</v>
      </c>
      <c r="D69" s="184">
        <v>1.55</v>
      </c>
      <c r="E69" s="184">
        <v>0.1</v>
      </c>
      <c r="F69" s="184">
        <v>3.25</v>
      </c>
      <c r="G69" s="184">
        <v>20</v>
      </c>
      <c r="H69" s="184">
        <v>0.05</v>
      </c>
      <c r="I69" s="184">
        <v>5</v>
      </c>
      <c r="J69" s="184">
        <v>0</v>
      </c>
      <c r="K69" s="184">
        <v>0.75</v>
      </c>
      <c r="L69" s="184">
        <v>10</v>
      </c>
      <c r="M69" s="184">
        <v>31</v>
      </c>
      <c r="N69" s="184">
        <v>10.5</v>
      </c>
      <c r="O69" s="184">
        <v>0.35</v>
      </c>
      <c r="P69" s="169">
        <v>10</v>
      </c>
    </row>
    <row r="70" spans="1:16" ht="15">
      <c r="A70" s="160" t="s">
        <v>163</v>
      </c>
      <c r="B70" s="166" t="s">
        <v>225</v>
      </c>
      <c r="C70" s="5" t="s">
        <v>14</v>
      </c>
      <c r="D70" s="83">
        <v>2.07</v>
      </c>
      <c r="E70" s="83">
        <v>0.37</v>
      </c>
      <c r="F70" s="83">
        <v>10.71</v>
      </c>
      <c r="G70" s="83">
        <v>57.01</v>
      </c>
      <c r="H70" s="83">
        <v>0.05</v>
      </c>
      <c r="I70" s="83">
        <v>0</v>
      </c>
      <c r="J70" s="83">
        <v>0</v>
      </c>
      <c r="K70" s="83">
        <v>0</v>
      </c>
      <c r="L70" s="83">
        <v>11.02</v>
      </c>
      <c r="M70" s="83">
        <v>49.77</v>
      </c>
      <c r="N70" s="83">
        <v>14.8</v>
      </c>
      <c r="O70" s="83">
        <v>1.22</v>
      </c>
      <c r="P70" s="159">
        <v>1.68</v>
      </c>
    </row>
    <row r="71" spans="1:16" ht="15" thickBot="1">
      <c r="A71" s="227" t="s">
        <v>164</v>
      </c>
      <c r="B71" s="166" t="s">
        <v>198</v>
      </c>
      <c r="C71" s="229" t="s">
        <v>15</v>
      </c>
      <c r="D71" s="230">
        <v>0.3</v>
      </c>
      <c r="E71" s="230">
        <v>0</v>
      </c>
      <c r="F71" s="230">
        <v>20.1</v>
      </c>
      <c r="G71" s="230">
        <v>81</v>
      </c>
      <c r="H71" s="230">
        <v>0</v>
      </c>
      <c r="I71" s="230">
        <v>0.8</v>
      </c>
      <c r="J71" s="230">
        <v>0</v>
      </c>
      <c r="K71" s="230">
        <v>0</v>
      </c>
      <c r="L71" s="230">
        <v>10</v>
      </c>
      <c r="M71" s="230">
        <v>6</v>
      </c>
      <c r="N71" s="230">
        <v>3</v>
      </c>
      <c r="O71" s="230">
        <v>0.6</v>
      </c>
      <c r="P71" s="231">
        <v>6</v>
      </c>
    </row>
    <row r="72" spans="1:16" ht="15" thickBot="1">
      <c r="A72" s="161"/>
      <c r="B72" s="233" t="s">
        <v>11</v>
      </c>
      <c r="C72" s="6"/>
      <c r="D72" s="79">
        <f aca="true" t="shared" si="7" ref="D72:O72">SUM(D66:D71)</f>
        <v>20.060000000000002</v>
      </c>
      <c r="E72" s="79">
        <f t="shared" si="7"/>
        <v>31.17</v>
      </c>
      <c r="F72" s="79">
        <f t="shared" si="7"/>
        <v>47.370000000000005</v>
      </c>
      <c r="G72" s="79">
        <f t="shared" si="7"/>
        <v>548.51</v>
      </c>
      <c r="H72" s="79">
        <f t="shared" si="7"/>
        <v>0.27</v>
      </c>
      <c r="I72" s="79">
        <f t="shared" si="7"/>
        <v>16.42</v>
      </c>
      <c r="J72" s="79">
        <f t="shared" si="7"/>
        <v>0.22000000000000003</v>
      </c>
      <c r="K72" s="79">
        <f t="shared" si="7"/>
        <v>3.8400000000000003</v>
      </c>
      <c r="L72" s="79">
        <f t="shared" si="7"/>
        <v>169.42000000000002</v>
      </c>
      <c r="M72" s="79">
        <f t="shared" si="7"/>
        <v>367.82</v>
      </c>
      <c r="N72" s="79">
        <f t="shared" si="7"/>
        <v>76.5</v>
      </c>
      <c r="O72" s="79">
        <f t="shared" si="7"/>
        <v>5.77</v>
      </c>
      <c r="P72" s="232">
        <f>SUM(P66:P71)</f>
        <v>64.68</v>
      </c>
    </row>
    <row r="73" spans="2:16" ht="15">
      <c r="B73" s="163" t="s">
        <v>199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9"/>
    </row>
    <row r="74" spans="1:16" ht="15">
      <c r="A74" s="160" t="s">
        <v>200</v>
      </c>
      <c r="B74" s="170" t="s">
        <v>201</v>
      </c>
      <c r="C74" s="5">
        <v>250</v>
      </c>
      <c r="D74" s="83">
        <v>2.7</v>
      </c>
      <c r="E74" s="83">
        <v>2.85</v>
      </c>
      <c r="F74" s="83">
        <v>18.82</v>
      </c>
      <c r="G74" s="83">
        <v>111.25</v>
      </c>
      <c r="H74" s="83">
        <v>0.1</v>
      </c>
      <c r="I74" s="83">
        <v>8.25</v>
      </c>
      <c r="J74" s="83">
        <v>0</v>
      </c>
      <c r="K74" s="83">
        <v>1.37</v>
      </c>
      <c r="L74" s="83">
        <v>15.25</v>
      </c>
      <c r="M74" s="83">
        <v>63.5</v>
      </c>
      <c r="N74" s="83">
        <v>24</v>
      </c>
      <c r="O74" s="83">
        <v>0.95</v>
      </c>
      <c r="P74" s="159">
        <v>7</v>
      </c>
    </row>
    <row r="75" spans="1:16" ht="15">
      <c r="A75" s="160" t="s">
        <v>202</v>
      </c>
      <c r="B75" s="8" t="s">
        <v>125</v>
      </c>
      <c r="C75" s="5">
        <v>75</v>
      </c>
      <c r="D75" s="83">
        <v>10.42</v>
      </c>
      <c r="E75" s="83">
        <v>1.57</v>
      </c>
      <c r="F75" s="83">
        <v>7.2</v>
      </c>
      <c r="G75" s="83">
        <v>84.75</v>
      </c>
      <c r="H75" s="83">
        <v>0.05</v>
      </c>
      <c r="I75" s="83">
        <v>0.3</v>
      </c>
      <c r="J75" s="83">
        <v>0.01</v>
      </c>
      <c r="K75" s="83">
        <v>0.75</v>
      </c>
      <c r="L75" s="83">
        <v>26.25</v>
      </c>
      <c r="M75" s="83">
        <v>120</v>
      </c>
      <c r="N75" s="83">
        <v>17.25</v>
      </c>
      <c r="O75" s="83">
        <v>0.45</v>
      </c>
      <c r="P75" s="159">
        <v>25</v>
      </c>
    </row>
    <row r="76" spans="1:16" ht="15">
      <c r="A76" s="160" t="s">
        <v>184</v>
      </c>
      <c r="B76" s="8" t="s">
        <v>23</v>
      </c>
      <c r="C76" s="5">
        <v>150</v>
      </c>
      <c r="D76" s="83">
        <v>3.15</v>
      </c>
      <c r="E76" s="83">
        <v>6.6</v>
      </c>
      <c r="F76" s="83">
        <v>16.35</v>
      </c>
      <c r="G76" s="83">
        <v>138</v>
      </c>
      <c r="H76" s="83">
        <v>0.13</v>
      </c>
      <c r="I76" s="83">
        <v>5.1</v>
      </c>
      <c r="J76" s="83">
        <v>0.04</v>
      </c>
      <c r="K76" s="83">
        <v>0.15</v>
      </c>
      <c r="L76" s="83">
        <v>39</v>
      </c>
      <c r="M76" s="83">
        <v>85.5</v>
      </c>
      <c r="N76" s="83">
        <v>28.5</v>
      </c>
      <c r="O76" s="83">
        <v>1.05</v>
      </c>
      <c r="P76" s="159">
        <v>13</v>
      </c>
    </row>
    <row r="77" spans="1:16" ht="15">
      <c r="A77" s="160" t="s">
        <v>180</v>
      </c>
      <c r="B77" s="8" t="s">
        <v>24</v>
      </c>
      <c r="C77" s="5">
        <v>30</v>
      </c>
      <c r="D77" s="83">
        <v>0.24</v>
      </c>
      <c r="E77" s="83">
        <v>0.03</v>
      </c>
      <c r="F77" s="83">
        <v>0.75</v>
      </c>
      <c r="G77" s="83">
        <v>4.2</v>
      </c>
      <c r="H77" s="83">
        <v>0.01</v>
      </c>
      <c r="I77" s="83">
        <v>3</v>
      </c>
      <c r="J77" s="83">
        <v>0</v>
      </c>
      <c r="K77" s="83">
        <v>0.03</v>
      </c>
      <c r="L77" s="83">
        <v>6.9</v>
      </c>
      <c r="M77" s="83">
        <v>12.6</v>
      </c>
      <c r="N77" s="83">
        <v>4.2</v>
      </c>
      <c r="O77" s="83">
        <v>0.18</v>
      </c>
      <c r="P77" s="159">
        <v>6</v>
      </c>
    </row>
    <row r="78" spans="1:16" ht="15">
      <c r="A78" s="160" t="s">
        <v>163</v>
      </c>
      <c r="B78" s="8" t="s">
        <v>225</v>
      </c>
      <c r="C78" s="5" t="s">
        <v>14</v>
      </c>
      <c r="D78" s="83">
        <v>2.07</v>
      </c>
      <c r="E78" s="83">
        <v>0.37</v>
      </c>
      <c r="F78" s="83">
        <v>10.71</v>
      </c>
      <c r="G78" s="83">
        <v>57.01</v>
      </c>
      <c r="H78" s="83">
        <v>0.05</v>
      </c>
      <c r="I78" s="83">
        <v>0</v>
      </c>
      <c r="J78" s="83">
        <v>0</v>
      </c>
      <c r="K78" s="83">
        <v>0</v>
      </c>
      <c r="L78" s="83">
        <v>11.02</v>
      </c>
      <c r="M78" s="83">
        <v>49.77</v>
      </c>
      <c r="N78" s="83">
        <v>14.8</v>
      </c>
      <c r="O78" s="83">
        <v>1.22</v>
      </c>
      <c r="P78" s="159">
        <v>1.68</v>
      </c>
    </row>
    <row r="79" spans="1:16" ht="15" thickBot="1">
      <c r="A79" s="227" t="s">
        <v>170</v>
      </c>
      <c r="B79" s="228" t="s">
        <v>110</v>
      </c>
      <c r="C79" s="229" t="s">
        <v>15</v>
      </c>
      <c r="D79" s="230">
        <v>0.5</v>
      </c>
      <c r="E79" s="230">
        <v>0.2</v>
      </c>
      <c r="F79" s="230">
        <v>23.1</v>
      </c>
      <c r="G79" s="230">
        <v>96</v>
      </c>
      <c r="H79" s="230">
        <v>0.02</v>
      </c>
      <c r="I79" s="230">
        <v>4.3</v>
      </c>
      <c r="J79" s="230">
        <v>0</v>
      </c>
      <c r="K79" s="230">
        <v>0.2</v>
      </c>
      <c r="L79" s="230">
        <v>22</v>
      </c>
      <c r="M79" s="230">
        <v>16</v>
      </c>
      <c r="N79" s="230">
        <v>14</v>
      </c>
      <c r="O79" s="230">
        <v>1.1</v>
      </c>
      <c r="P79" s="231">
        <v>6</v>
      </c>
    </row>
    <row r="80" spans="1:16" ht="15" thickBot="1">
      <c r="A80" s="161"/>
      <c r="B80" s="9" t="s">
        <v>11</v>
      </c>
      <c r="C80" s="6"/>
      <c r="D80" s="79">
        <f aca="true" t="shared" si="8" ref="D80:P80">SUM(D74:D79)</f>
        <v>19.08</v>
      </c>
      <c r="E80" s="79">
        <f t="shared" si="8"/>
        <v>11.619999999999997</v>
      </c>
      <c r="F80" s="79">
        <f t="shared" si="8"/>
        <v>76.93</v>
      </c>
      <c r="G80" s="79">
        <f t="shared" si="8"/>
        <v>491.21</v>
      </c>
      <c r="H80" s="79">
        <f t="shared" si="8"/>
        <v>0.36000000000000004</v>
      </c>
      <c r="I80" s="79">
        <f t="shared" si="8"/>
        <v>20.95</v>
      </c>
      <c r="J80" s="79">
        <f t="shared" si="8"/>
        <v>0.05</v>
      </c>
      <c r="K80" s="79">
        <f t="shared" si="8"/>
        <v>2.5</v>
      </c>
      <c r="L80" s="79">
        <f t="shared" si="8"/>
        <v>120.42</v>
      </c>
      <c r="M80" s="79">
        <f t="shared" si="8"/>
        <v>347.37</v>
      </c>
      <c r="N80" s="79">
        <f t="shared" si="8"/>
        <v>102.75</v>
      </c>
      <c r="O80" s="79">
        <f t="shared" si="8"/>
        <v>4.950000000000001</v>
      </c>
      <c r="P80" s="232">
        <f t="shared" si="8"/>
        <v>58.68</v>
      </c>
    </row>
    <row r="81" spans="2:16" ht="15">
      <c r="B81" s="163" t="s">
        <v>203</v>
      </c>
      <c r="C81" s="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9"/>
    </row>
    <row r="82" spans="1:16" ht="26.4">
      <c r="A82" s="160" t="s">
        <v>182</v>
      </c>
      <c r="B82" s="8" t="s">
        <v>19</v>
      </c>
      <c r="C82" s="5" t="s">
        <v>158</v>
      </c>
      <c r="D82" s="83">
        <v>1.7200000000000002</v>
      </c>
      <c r="E82" s="83">
        <v>6.05</v>
      </c>
      <c r="F82" s="83">
        <v>6.38</v>
      </c>
      <c r="G82" s="83">
        <v>88.25</v>
      </c>
      <c r="H82" s="83">
        <v>0.05</v>
      </c>
      <c r="I82" s="83">
        <v>18.49</v>
      </c>
      <c r="J82" s="83">
        <v>0.01</v>
      </c>
      <c r="K82" s="83">
        <v>2.39</v>
      </c>
      <c r="L82" s="83">
        <v>38.9</v>
      </c>
      <c r="M82" s="83">
        <v>51.05</v>
      </c>
      <c r="N82" s="83">
        <v>22.7</v>
      </c>
      <c r="O82" s="83">
        <v>0.8</v>
      </c>
      <c r="P82" s="159">
        <v>10</v>
      </c>
    </row>
    <row r="83" spans="1:16" ht="15">
      <c r="A83" s="160" t="s">
        <v>204</v>
      </c>
      <c r="B83" s="8" t="s">
        <v>205</v>
      </c>
      <c r="C83" s="5" t="s">
        <v>206</v>
      </c>
      <c r="D83" s="83">
        <v>16.56</v>
      </c>
      <c r="E83" s="83">
        <v>17.28</v>
      </c>
      <c r="F83" s="83">
        <v>19.08</v>
      </c>
      <c r="G83" s="83">
        <v>297.6</v>
      </c>
      <c r="H83" s="83">
        <v>0.14</v>
      </c>
      <c r="I83" s="83">
        <v>12.48</v>
      </c>
      <c r="J83" s="83">
        <v>0.02</v>
      </c>
      <c r="K83" s="83">
        <v>3.72</v>
      </c>
      <c r="L83" s="83">
        <v>30</v>
      </c>
      <c r="M83" s="83">
        <v>166.8</v>
      </c>
      <c r="N83" s="83">
        <v>46.8</v>
      </c>
      <c r="O83" s="83">
        <v>2.16</v>
      </c>
      <c r="P83" s="159">
        <v>38.12</v>
      </c>
    </row>
    <row r="84" spans="1:16" ht="15">
      <c r="A84" s="160" t="s">
        <v>207</v>
      </c>
      <c r="B84" s="8" t="s">
        <v>40</v>
      </c>
      <c r="C84" s="5" t="s">
        <v>208</v>
      </c>
      <c r="D84" s="83">
        <v>0.8</v>
      </c>
      <c r="E84" s="83">
        <v>5.05</v>
      </c>
      <c r="F84" s="83">
        <v>1.5</v>
      </c>
      <c r="G84" s="83">
        <v>54.5</v>
      </c>
      <c r="H84" s="83">
        <v>0.01</v>
      </c>
      <c r="I84" s="83">
        <v>9.45</v>
      </c>
      <c r="J84" s="83">
        <v>0</v>
      </c>
      <c r="K84" s="83">
        <v>2.25</v>
      </c>
      <c r="L84" s="83">
        <v>21.5</v>
      </c>
      <c r="M84" s="83">
        <v>16</v>
      </c>
      <c r="N84" s="83">
        <v>7.5</v>
      </c>
      <c r="O84" s="83">
        <v>0.3</v>
      </c>
      <c r="P84" s="159">
        <v>7.08</v>
      </c>
    </row>
    <row r="85" spans="1:16" ht="15">
      <c r="A85" s="160" t="s">
        <v>163</v>
      </c>
      <c r="B85" s="8" t="s">
        <v>225</v>
      </c>
      <c r="C85" s="5" t="s">
        <v>14</v>
      </c>
      <c r="D85" s="83">
        <v>2.07</v>
      </c>
      <c r="E85" s="83">
        <v>0.37</v>
      </c>
      <c r="F85" s="83">
        <v>10.71</v>
      </c>
      <c r="G85" s="83">
        <v>57.01</v>
      </c>
      <c r="H85" s="83">
        <v>0.05</v>
      </c>
      <c r="I85" s="83">
        <v>0</v>
      </c>
      <c r="J85" s="83">
        <v>0</v>
      </c>
      <c r="K85" s="83">
        <v>0</v>
      </c>
      <c r="L85" s="83">
        <v>11.02</v>
      </c>
      <c r="M85" s="83">
        <v>49.77</v>
      </c>
      <c r="N85" s="83">
        <v>14.8</v>
      </c>
      <c r="O85" s="83">
        <v>1.22</v>
      </c>
      <c r="P85" s="159">
        <v>1.68</v>
      </c>
    </row>
    <row r="86" spans="1:16" ht="27" thickBot="1">
      <c r="A86" s="227" t="s">
        <v>209</v>
      </c>
      <c r="B86" s="228" t="s">
        <v>43</v>
      </c>
      <c r="C86" s="229" t="s">
        <v>15</v>
      </c>
      <c r="D86" s="230">
        <v>3.2</v>
      </c>
      <c r="E86" s="230">
        <v>2.7</v>
      </c>
      <c r="F86" s="230">
        <v>15.9</v>
      </c>
      <c r="G86" s="230">
        <v>100</v>
      </c>
      <c r="H86" s="230">
        <v>0.04</v>
      </c>
      <c r="I86" s="230">
        <v>1.3</v>
      </c>
      <c r="J86" s="230">
        <v>0.02</v>
      </c>
      <c r="K86" s="230">
        <v>0</v>
      </c>
      <c r="L86" s="230">
        <v>126</v>
      </c>
      <c r="M86" s="230">
        <v>90</v>
      </c>
      <c r="N86" s="230">
        <v>14</v>
      </c>
      <c r="O86" s="230">
        <v>0.1</v>
      </c>
      <c r="P86" s="231">
        <v>12</v>
      </c>
    </row>
    <row r="87" spans="1:16" ht="15" thickBot="1">
      <c r="A87" s="161"/>
      <c r="B87" s="9" t="s">
        <v>11</v>
      </c>
      <c r="C87" s="6"/>
      <c r="D87" s="79">
        <f aca="true" t="shared" si="9" ref="D87:O87">SUM(D82:D86)</f>
        <v>24.349999999999998</v>
      </c>
      <c r="E87" s="79">
        <f t="shared" si="9"/>
        <v>31.450000000000003</v>
      </c>
      <c r="F87" s="79">
        <f t="shared" si="9"/>
        <v>53.57</v>
      </c>
      <c r="G87" s="79">
        <f t="shared" si="9"/>
        <v>597.36</v>
      </c>
      <c r="H87" s="79">
        <f t="shared" si="9"/>
        <v>0.29</v>
      </c>
      <c r="I87" s="79">
        <f t="shared" si="9"/>
        <v>41.72</v>
      </c>
      <c r="J87" s="79">
        <f t="shared" si="9"/>
        <v>0.05</v>
      </c>
      <c r="K87" s="79">
        <f t="shared" si="9"/>
        <v>8.36</v>
      </c>
      <c r="L87" s="79">
        <f t="shared" si="9"/>
        <v>227.42000000000002</v>
      </c>
      <c r="M87" s="79">
        <f t="shared" si="9"/>
        <v>373.62</v>
      </c>
      <c r="N87" s="79">
        <f t="shared" si="9"/>
        <v>105.8</v>
      </c>
      <c r="O87" s="79">
        <f t="shared" si="9"/>
        <v>4.579999999999999</v>
      </c>
      <c r="P87" s="232">
        <f>SUM(P82:P86)</f>
        <v>68.88</v>
      </c>
    </row>
    <row r="88" spans="1:18" ht="15" thickBot="1">
      <c r="A88" s="171"/>
      <c r="B88" s="9" t="s">
        <v>32</v>
      </c>
      <c r="C88" s="6"/>
      <c r="D88" s="79">
        <f aca="true" t="shared" si="10" ref="D88:P88">D87+D80+D72+D64+D57+D49+D41+D33+D27+D20</f>
        <v>243.49</v>
      </c>
      <c r="E88" s="79">
        <f t="shared" si="10"/>
        <v>238.36000000000004</v>
      </c>
      <c r="F88" s="79">
        <f t="shared" si="10"/>
        <v>723.97</v>
      </c>
      <c r="G88" s="79">
        <f t="shared" si="10"/>
        <v>6085.689999999999</v>
      </c>
      <c r="H88" s="79">
        <f t="shared" si="10"/>
        <v>2.938</v>
      </c>
      <c r="I88" s="79">
        <f t="shared" si="10"/>
        <v>263.53</v>
      </c>
      <c r="J88" s="79">
        <f t="shared" si="10"/>
        <v>10.019999999999998</v>
      </c>
      <c r="K88" s="79">
        <f t="shared" si="10"/>
        <v>47.43</v>
      </c>
      <c r="L88" s="79">
        <f t="shared" si="10"/>
        <v>1522.8100000000002</v>
      </c>
      <c r="M88" s="79">
        <f t="shared" si="10"/>
        <v>3844.44</v>
      </c>
      <c r="N88" s="79">
        <f t="shared" si="10"/>
        <v>990.91</v>
      </c>
      <c r="O88" s="79">
        <f t="shared" si="10"/>
        <v>59.650000000000006</v>
      </c>
      <c r="P88" s="162">
        <f t="shared" si="10"/>
        <v>650</v>
      </c>
      <c r="Q88" s="150">
        <f>P88-R88</f>
        <v>0</v>
      </c>
      <c r="R88" s="172">
        <v>650</v>
      </c>
    </row>
    <row r="89" spans="1:11" ht="15">
      <c r="A89" s="149"/>
      <c r="B89" s="14"/>
      <c r="C89" s="15"/>
      <c r="D89" s="80"/>
      <c r="E89" s="80"/>
      <c r="F89" s="80"/>
      <c r="G89" s="80"/>
      <c r="H89" s="80"/>
      <c r="K89" s="172"/>
    </row>
    <row r="90" spans="1:10" ht="14.4" customHeight="1">
      <c r="A90" s="145"/>
      <c r="B90" s="269" t="s">
        <v>210</v>
      </c>
      <c r="C90" s="269"/>
      <c r="D90" s="269"/>
      <c r="E90" s="275" t="s">
        <v>259</v>
      </c>
      <c r="F90" s="275"/>
      <c r="G90" s="276" t="s">
        <v>35</v>
      </c>
      <c r="H90" s="276"/>
      <c r="I90" s="276"/>
      <c r="J90" s="215"/>
    </row>
    <row r="91" spans="1:9" ht="15">
      <c r="A91" s="149"/>
      <c r="B91" s="191"/>
      <c r="C91" s="216"/>
      <c r="D91" s="217"/>
      <c r="E91" s="218"/>
      <c r="F91" s="218"/>
      <c r="G91" s="213"/>
      <c r="H91" s="213"/>
      <c r="I91" s="214"/>
    </row>
    <row r="92" spans="1:10" ht="14.4" customHeight="1">
      <c r="A92" s="145"/>
      <c r="B92" s="269" t="s">
        <v>211</v>
      </c>
      <c r="C92" s="269"/>
      <c r="D92" s="269"/>
      <c r="E92" s="275" t="s">
        <v>259</v>
      </c>
      <c r="F92" s="275"/>
      <c r="G92" s="276" t="s">
        <v>44</v>
      </c>
      <c r="H92" s="276"/>
      <c r="I92" s="276"/>
      <c r="J92" s="215"/>
    </row>
    <row r="93" spans="1:8" ht="15" thickBot="1">
      <c r="A93" s="149"/>
      <c r="B93" s="13"/>
      <c r="C93" s="71"/>
      <c r="D93" s="130"/>
      <c r="E93" s="130"/>
      <c r="F93" s="130"/>
      <c r="G93" s="130"/>
      <c r="H93" s="130"/>
    </row>
    <row r="94" spans="1:8" ht="15">
      <c r="A94" s="145"/>
      <c r="B94" s="280" t="s">
        <v>251</v>
      </c>
      <c r="C94" s="281"/>
      <c r="D94" s="277" t="s">
        <v>99</v>
      </c>
      <c r="E94" s="278"/>
      <c r="F94" s="278"/>
      <c r="G94" s="279"/>
      <c r="H94" s="130"/>
    </row>
    <row r="95" spans="1:8" ht="24.6" thickBot="1">
      <c r="A95" s="145"/>
      <c r="B95" s="282"/>
      <c r="C95" s="283"/>
      <c r="D95" s="188" t="s">
        <v>252</v>
      </c>
      <c r="E95" s="189" t="s">
        <v>253</v>
      </c>
      <c r="F95" s="189" t="s">
        <v>254</v>
      </c>
      <c r="G95" s="190" t="s">
        <v>98</v>
      </c>
      <c r="H95" s="130"/>
    </row>
    <row r="96" spans="1:8" ht="15" thickBot="1">
      <c r="A96" s="145"/>
      <c r="B96" s="284"/>
      <c r="C96" s="285"/>
      <c r="D96" s="91">
        <v>77</v>
      </c>
      <c r="E96" s="79">
        <v>79</v>
      </c>
      <c r="F96" s="79">
        <v>335</v>
      </c>
      <c r="G96" s="85">
        <v>2350</v>
      </c>
      <c r="H96" s="130"/>
    </row>
    <row r="97" spans="1:8" ht="15">
      <c r="A97" s="191">
        <v>0.35</v>
      </c>
      <c r="B97" s="286" t="s">
        <v>113</v>
      </c>
      <c r="C97" s="287"/>
      <c r="D97" s="92">
        <f>D96*A97</f>
        <v>26.95</v>
      </c>
      <c r="E97" s="89">
        <f>E96*A97</f>
        <v>27.65</v>
      </c>
      <c r="F97" s="89">
        <f>F96*A97</f>
        <v>117.24999999999999</v>
      </c>
      <c r="G97" s="86">
        <f>G96*A97</f>
        <v>822.5</v>
      </c>
      <c r="H97" s="130"/>
    </row>
    <row r="98" spans="1:8" ht="15">
      <c r="A98" s="191">
        <v>10</v>
      </c>
      <c r="B98" s="288" t="s">
        <v>114</v>
      </c>
      <c r="C98" s="289"/>
      <c r="D98" s="93">
        <f>D88/A98</f>
        <v>24.349</v>
      </c>
      <c r="E98" s="83">
        <f>E88/A98</f>
        <v>23.836000000000006</v>
      </c>
      <c r="F98" s="83">
        <f>F88/A98</f>
        <v>72.397</v>
      </c>
      <c r="G98" s="78">
        <f>G88/A98</f>
        <v>608.5689999999998</v>
      </c>
      <c r="H98" s="130"/>
    </row>
    <row r="99" spans="1:14" ht="15" thickBot="1">
      <c r="A99" s="145"/>
      <c r="B99" s="271" t="s">
        <v>118</v>
      </c>
      <c r="C99" s="272"/>
      <c r="D99" s="90">
        <f>D98-D97</f>
        <v>-2.600999999999999</v>
      </c>
      <c r="E99" s="88">
        <f aca="true" t="shared" si="11" ref="E99:G99">E98-E97</f>
        <v>-3.813999999999993</v>
      </c>
      <c r="F99" s="88">
        <f t="shared" si="11"/>
        <v>-44.85299999999998</v>
      </c>
      <c r="G99" s="84">
        <f t="shared" si="11"/>
        <v>-213.93100000000015</v>
      </c>
      <c r="H99" s="150"/>
      <c r="I99" s="151"/>
      <c r="J99" s="151"/>
      <c r="K99" s="11"/>
      <c r="L99" s="10"/>
      <c r="N99"/>
    </row>
    <row r="100" spans="1:16" s="201" customFormat="1" ht="16.2" thickBot="1">
      <c r="A100" s="196"/>
      <c r="B100" s="273" t="s">
        <v>119</v>
      </c>
      <c r="C100" s="274"/>
      <c r="D100" s="193">
        <f>D98/D97*100-100</f>
        <v>-9.65120593692022</v>
      </c>
      <c r="E100" s="194">
        <f>E98/E97*100-100</f>
        <v>-13.793851717902328</v>
      </c>
      <c r="F100" s="194">
        <f>F98/F97*100-100</f>
        <v>-38.254157782515975</v>
      </c>
      <c r="G100" s="195">
        <f>G98/G97*100-100</f>
        <v>-26.009848024316128</v>
      </c>
      <c r="H100" s="197"/>
      <c r="I100" s="198"/>
      <c r="J100" s="198"/>
      <c r="K100" s="199"/>
      <c r="L100" s="200"/>
      <c r="M100" s="200"/>
      <c r="P100" s="202"/>
    </row>
    <row r="101" spans="1:14" ht="15">
      <c r="A101" s="145"/>
      <c r="B101" s="11"/>
      <c r="C101" s="10"/>
      <c r="D101" s="150"/>
      <c r="E101" s="95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1"/>
      <c r="C102" s="10"/>
      <c r="D102" s="150"/>
      <c r="E102" s="95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/>
      <c r="C113"/>
      <c r="D113" s="95"/>
      <c r="E113" s="95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4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4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  <row r="144" spans="1:14" ht="15">
      <c r="A144" s="145"/>
      <c r="B144" s="151"/>
      <c r="C144" s="11"/>
      <c r="D144" s="150"/>
      <c r="E144" s="150"/>
      <c r="F144" s="95"/>
      <c r="G144" s="95"/>
      <c r="H144" s="95"/>
      <c r="I144"/>
      <c r="J144"/>
      <c r="K144"/>
      <c r="L144"/>
      <c r="M144"/>
      <c r="N144"/>
    </row>
    <row r="145" spans="1:14" ht="15">
      <c r="A145" s="145"/>
      <c r="B145" s="151"/>
      <c r="C145" s="11"/>
      <c r="D145" s="150"/>
      <c r="E145" s="150"/>
      <c r="F145" s="95"/>
      <c r="G145" s="95"/>
      <c r="H145" s="95"/>
      <c r="I145"/>
      <c r="J145"/>
      <c r="K145"/>
      <c r="L145"/>
      <c r="M145"/>
      <c r="N145"/>
    </row>
    <row r="146" spans="1:14" ht="15">
      <c r="A146" s="145"/>
      <c r="B146" s="151"/>
      <c r="C146" s="11"/>
      <c r="D146" s="150"/>
      <c r="E146" s="150"/>
      <c r="F146" s="95"/>
      <c r="G146" s="95"/>
      <c r="H146" s="95"/>
      <c r="I146"/>
      <c r="J146"/>
      <c r="K146"/>
      <c r="L146"/>
      <c r="M146"/>
      <c r="N146"/>
    </row>
    <row r="147" spans="1:14" ht="15">
      <c r="A147" s="145"/>
      <c r="B147" s="151"/>
      <c r="C147" s="11"/>
      <c r="D147" s="150"/>
      <c r="E147" s="150"/>
      <c r="F147" s="95"/>
      <c r="G147" s="95"/>
      <c r="H147" s="95"/>
      <c r="I147"/>
      <c r="J147"/>
      <c r="K147"/>
      <c r="L147"/>
      <c r="M147"/>
      <c r="N147"/>
    </row>
    <row r="148" spans="1:14" ht="15">
      <c r="A148" s="145"/>
      <c r="B148" s="151"/>
      <c r="C148" s="11"/>
      <c r="D148" s="150"/>
      <c r="E148" s="150"/>
      <c r="F148" s="95"/>
      <c r="G148" s="95"/>
      <c r="H148" s="95"/>
      <c r="I148"/>
      <c r="J148"/>
      <c r="K148"/>
      <c r="L148"/>
      <c r="M148"/>
      <c r="N148"/>
    </row>
    <row r="149" spans="1:14" ht="15">
      <c r="A149" s="145"/>
      <c r="B149" s="151"/>
      <c r="C149" s="11"/>
      <c r="D149" s="150"/>
      <c r="E149" s="150"/>
      <c r="F149" s="95"/>
      <c r="G149" s="95"/>
      <c r="H149" s="95"/>
      <c r="I149"/>
      <c r="J149"/>
      <c r="K149"/>
      <c r="L149"/>
      <c r="M149"/>
      <c r="N149"/>
    </row>
    <row r="150" spans="1:14" ht="15">
      <c r="A150" s="145"/>
      <c r="B150" s="151"/>
      <c r="C150" s="11"/>
      <c r="D150" s="150"/>
      <c r="E150" s="150"/>
      <c r="F150" s="95"/>
      <c r="G150" s="95"/>
      <c r="H150" s="95"/>
      <c r="I150"/>
      <c r="J150"/>
      <c r="K150"/>
      <c r="L150"/>
      <c r="M150"/>
      <c r="N150"/>
    </row>
    <row r="151" spans="1:14" ht="15">
      <c r="A151" s="145"/>
      <c r="B151" s="151"/>
      <c r="C151" s="11"/>
      <c r="D151" s="150"/>
      <c r="E151" s="150"/>
      <c r="F151" s="95"/>
      <c r="G151" s="95"/>
      <c r="H151" s="95"/>
      <c r="I151"/>
      <c r="J151"/>
      <c r="K151"/>
      <c r="L151"/>
      <c r="M151"/>
      <c r="N151"/>
    </row>
    <row r="152" spans="1:14" ht="15">
      <c r="A152" s="145"/>
      <c r="B152" s="151"/>
      <c r="C152" s="11"/>
      <c r="D152" s="150"/>
      <c r="E152" s="150"/>
      <c r="F152" s="95"/>
      <c r="G152" s="95"/>
      <c r="H152" s="95"/>
      <c r="I152"/>
      <c r="J152"/>
      <c r="K152"/>
      <c r="L152"/>
      <c r="M152"/>
      <c r="N152"/>
    </row>
    <row r="153" spans="1:14" ht="15">
      <c r="A153" s="145"/>
      <c r="B153" s="151"/>
      <c r="C153" s="11"/>
      <c r="D153" s="150"/>
      <c r="E153" s="150"/>
      <c r="F153" s="95"/>
      <c r="G153" s="95"/>
      <c r="H153" s="95"/>
      <c r="I153"/>
      <c r="J153"/>
      <c r="K153"/>
      <c r="L153"/>
      <c r="M153"/>
      <c r="N153"/>
    </row>
    <row r="154" spans="1:14" ht="15">
      <c r="A154" s="145"/>
      <c r="B154" s="151"/>
      <c r="C154" s="11"/>
      <c r="D154" s="150"/>
      <c r="E154" s="150"/>
      <c r="F154" s="95"/>
      <c r="G154" s="95"/>
      <c r="H154" s="95"/>
      <c r="I154"/>
      <c r="J154"/>
      <c r="K154"/>
      <c r="L154"/>
      <c r="M154"/>
      <c r="N154"/>
    </row>
    <row r="155" spans="1:14" ht="15">
      <c r="A155" s="145"/>
      <c r="B155" s="151"/>
      <c r="C155" s="11"/>
      <c r="D155" s="150"/>
      <c r="E155" s="150"/>
      <c r="F155" s="95"/>
      <c r="G155" s="95"/>
      <c r="H155" s="95"/>
      <c r="I155"/>
      <c r="J155"/>
      <c r="K155"/>
      <c r="L155"/>
      <c r="M155"/>
      <c r="N155"/>
    </row>
    <row r="156" spans="1:14" ht="15">
      <c r="A156" s="145"/>
      <c r="B156" s="151"/>
      <c r="C156" s="11"/>
      <c r="D156" s="150"/>
      <c r="E156" s="150"/>
      <c r="F156" s="95"/>
      <c r="G156" s="95"/>
      <c r="H156" s="95"/>
      <c r="I156"/>
      <c r="J156"/>
      <c r="K156"/>
      <c r="L156"/>
      <c r="M156"/>
      <c r="N156"/>
    </row>
    <row r="157" spans="1:14" ht="15">
      <c r="A157" s="145"/>
      <c r="B157" s="151"/>
      <c r="C157" s="11"/>
      <c r="D157" s="150"/>
      <c r="E157" s="150"/>
      <c r="F157" s="95"/>
      <c r="G157" s="95"/>
      <c r="H157" s="95"/>
      <c r="I157"/>
      <c r="J157"/>
      <c r="K157"/>
      <c r="L157"/>
      <c r="M157"/>
      <c r="N157"/>
    </row>
    <row r="158" spans="1:14" ht="15">
      <c r="A158" s="145"/>
      <c r="B158" s="151"/>
      <c r="C158" s="11"/>
      <c r="D158" s="150"/>
      <c r="E158" s="150"/>
      <c r="F158" s="95"/>
      <c r="G158" s="95"/>
      <c r="H158" s="95"/>
      <c r="I158"/>
      <c r="J158"/>
      <c r="K158"/>
      <c r="L158"/>
      <c r="M158"/>
      <c r="N158"/>
    </row>
    <row r="159" spans="1:14" ht="15">
      <c r="A159" s="145"/>
      <c r="B159" s="151"/>
      <c r="C159" s="11"/>
      <c r="D159" s="150"/>
      <c r="E159" s="150"/>
      <c r="F159" s="95"/>
      <c r="G159" s="95"/>
      <c r="H159" s="95"/>
      <c r="I159"/>
      <c r="J159"/>
      <c r="K159"/>
      <c r="L159"/>
      <c r="M159"/>
      <c r="N159"/>
    </row>
    <row r="160" spans="1:14" ht="15">
      <c r="A160" s="145"/>
      <c r="B160" s="151"/>
      <c r="C160" s="11"/>
      <c r="D160" s="150"/>
      <c r="E160" s="150"/>
      <c r="F160" s="95"/>
      <c r="G160" s="95"/>
      <c r="H160" s="95"/>
      <c r="I160"/>
      <c r="J160"/>
      <c r="K160"/>
      <c r="L160"/>
      <c r="M160"/>
      <c r="N160"/>
    </row>
    <row r="161" spans="1:14" ht="15">
      <c r="A161" s="145"/>
      <c r="B161" s="151"/>
      <c r="C161" s="11"/>
      <c r="D161" s="150"/>
      <c r="E161" s="150"/>
      <c r="F161" s="95"/>
      <c r="G161" s="95"/>
      <c r="H161" s="95"/>
      <c r="I161"/>
      <c r="J161"/>
      <c r="K161"/>
      <c r="L161"/>
      <c r="M161"/>
      <c r="N161"/>
    </row>
    <row r="162" spans="1:14" ht="15">
      <c r="A162" s="145"/>
      <c r="B162" s="151"/>
      <c r="C162" s="11"/>
      <c r="D162" s="150"/>
      <c r="E162" s="150"/>
      <c r="F162" s="95"/>
      <c r="G162" s="95"/>
      <c r="H162" s="95"/>
      <c r="I162"/>
      <c r="J162"/>
      <c r="K162"/>
      <c r="L162"/>
      <c r="M162"/>
      <c r="N162"/>
    </row>
    <row r="163" spans="1:14" ht="15">
      <c r="A163" s="145"/>
      <c r="B163" s="151"/>
      <c r="C163" s="11"/>
      <c r="D163" s="150"/>
      <c r="E163" s="150"/>
      <c r="F163" s="95"/>
      <c r="G163" s="95"/>
      <c r="H163" s="95"/>
      <c r="I163"/>
      <c r="J163"/>
      <c r="K163"/>
      <c r="L163"/>
      <c r="M163"/>
      <c r="N163"/>
    </row>
    <row r="164" spans="1:14" ht="15">
      <c r="A164" s="145"/>
      <c r="B164" s="151"/>
      <c r="C164" s="11"/>
      <c r="D164" s="150"/>
      <c r="E164" s="150"/>
      <c r="F164" s="95"/>
      <c r="G164" s="95"/>
      <c r="H164" s="95"/>
      <c r="I164"/>
      <c r="J164"/>
      <c r="K164"/>
      <c r="L164"/>
      <c r="M164"/>
      <c r="N164"/>
    </row>
    <row r="165" spans="1:14" ht="15">
      <c r="A165" s="145"/>
      <c r="B165" s="151"/>
      <c r="C165" s="11"/>
      <c r="D165" s="150"/>
      <c r="E165" s="150"/>
      <c r="F165" s="95"/>
      <c r="G165" s="95"/>
      <c r="H165" s="95"/>
      <c r="I165"/>
      <c r="J165"/>
      <c r="K165"/>
      <c r="L165"/>
      <c r="M165"/>
      <c r="N165"/>
    </row>
    <row r="166" spans="1:14" ht="15">
      <c r="A166" s="145"/>
      <c r="B166" s="151"/>
      <c r="C166" s="11"/>
      <c r="D166" s="150"/>
      <c r="E166" s="150"/>
      <c r="F166" s="95"/>
      <c r="G166" s="95"/>
      <c r="H166" s="95"/>
      <c r="I166"/>
      <c r="J166"/>
      <c r="K166"/>
      <c r="L166"/>
      <c r="M166"/>
      <c r="N166"/>
    </row>
    <row r="167" spans="1:14" ht="15">
      <c r="A167" s="145"/>
      <c r="B167" s="151"/>
      <c r="C167" s="11"/>
      <c r="D167" s="150"/>
      <c r="E167" s="150"/>
      <c r="F167" s="95"/>
      <c r="G167" s="95"/>
      <c r="H167" s="95"/>
      <c r="I167"/>
      <c r="J167"/>
      <c r="K167"/>
      <c r="L167"/>
      <c r="M167"/>
      <c r="N167"/>
    </row>
    <row r="168" spans="1:14" ht="15">
      <c r="A168" s="145"/>
      <c r="B168" s="151"/>
      <c r="C168" s="11"/>
      <c r="D168" s="150"/>
      <c r="E168" s="150"/>
      <c r="F168" s="95"/>
      <c r="G168" s="95"/>
      <c r="H168" s="95"/>
      <c r="I168"/>
      <c r="J168"/>
      <c r="K168"/>
      <c r="L168"/>
      <c r="M168"/>
      <c r="N168"/>
    </row>
    <row r="169" spans="1:14" ht="15">
      <c r="A169" s="145"/>
      <c r="B169" s="151"/>
      <c r="C169" s="11"/>
      <c r="D169" s="150"/>
      <c r="E169" s="150"/>
      <c r="F169" s="95"/>
      <c r="G169" s="95"/>
      <c r="H169" s="95"/>
      <c r="I169"/>
      <c r="J169"/>
      <c r="K169"/>
      <c r="L169"/>
      <c r="M169"/>
      <c r="N169"/>
    </row>
    <row r="170" spans="1:14" ht="15">
      <c r="A170" s="145"/>
      <c r="B170" s="151"/>
      <c r="C170" s="11"/>
      <c r="D170" s="150"/>
      <c r="E170" s="150"/>
      <c r="F170" s="95"/>
      <c r="G170" s="95"/>
      <c r="H170" s="95"/>
      <c r="I170"/>
      <c r="J170"/>
      <c r="K170"/>
      <c r="L170"/>
      <c r="M170"/>
      <c r="N170"/>
    </row>
  </sheetData>
  <mergeCells count="47">
    <mergeCell ref="B99:C99"/>
    <mergeCell ref="B100:C100"/>
    <mergeCell ref="E90:F90"/>
    <mergeCell ref="G90:I90"/>
    <mergeCell ref="E92:F92"/>
    <mergeCell ref="G92:I92"/>
    <mergeCell ref="D94:G94"/>
    <mergeCell ref="B94:C96"/>
    <mergeCell ref="B97:C97"/>
    <mergeCell ref="B98:C98"/>
    <mergeCell ref="P10:P11"/>
    <mergeCell ref="B90:D90"/>
    <mergeCell ref="B92:D92"/>
    <mergeCell ref="B7:M7"/>
    <mergeCell ref="B8:M8"/>
    <mergeCell ref="H10:K10"/>
    <mergeCell ref="L10:O10"/>
    <mergeCell ref="A10:A11"/>
    <mergeCell ref="B10:B11"/>
    <mergeCell ref="C10:C11"/>
    <mergeCell ref="D10:F10"/>
    <mergeCell ref="G10:G11"/>
    <mergeCell ref="A4:B4"/>
    <mergeCell ref="I4:K4"/>
    <mergeCell ref="M4:O4"/>
    <mergeCell ref="B6:M6"/>
    <mergeCell ref="D4:G4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X3:Z3"/>
    <mergeCell ref="AA3:AC3"/>
    <mergeCell ref="D3:G3"/>
    <mergeCell ref="A1:B1"/>
    <mergeCell ref="D1:F1"/>
    <mergeCell ref="I1:K1"/>
    <mergeCell ref="M1:O1"/>
    <mergeCell ref="A2:B2"/>
    <mergeCell ref="I2:K2"/>
    <mergeCell ref="M2:O2"/>
    <mergeCell ref="D2:G2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2018г&amp;Rсогласно СанПиН 2.4.5.2409-08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zoomScale="80" zoomScaleNormal="80" workbookViewId="0" topLeftCell="A39">
      <selection activeCell="A32" sqref="A32:P61"/>
    </sheetView>
  </sheetViews>
  <sheetFormatPr defaultColWidth="9.140625" defaultRowHeight="15"/>
  <cols>
    <col min="1" max="1" width="9.421875" style="160" customWidth="1"/>
    <col min="2" max="2" width="23.8515625" style="1" customWidth="1"/>
    <col min="3" max="3" width="7.28125" style="5" customWidth="1"/>
    <col min="4" max="6" width="7.28125" style="83" customWidth="1"/>
    <col min="7" max="7" width="7.8515625" style="83" customWidth="1"/>
    <col min="8" max="8" width="7.28125" style="81" customWidth="1"/>
    <col min="9" max="10" width="7.28125" style="150" customWidth="1"/>
    <col min="11" max="11" width="7.28125" style="151" customWidth="1"/>
    <col min="12" max="12" width="7.28125" style="11" customWidth="1"/>
    <col min="13" max="14" width="7.28125" style="10" customWidth="1"/>
    <col min="15" max="15" width="7.28125" style="0" customWidth="1"/>
    <col min="16" max="16" width="9.7109375" style="147" customWidth="1"/>
  </cols>
  <sheetData>
    <row r="1" spans="1:16" s="134" customFormat="1" ht="18" customHeight="1">
      <c r="A1" s="249" t="s">
        <v>33</v>
      </c>
      <c r="B1" s="249"/>
      <c r="C1" s="223"/>
      <c r="D1" s="249" t="s">
        <v>33</v>
      </c>
      <c r="E1" s="249"/>
      <c r="F1" s="249"/>
      <c r="G1" s="223"/>
      <c r="H1" s="224"/>
      <c r="I1" s="250" t="s">
        <v>33</v>
      </c>
      <c r="J1" s="250"/>
      <c r="K1" s="250"/>
      <c r="L1" s="234"/>
      <c r="M1" s="250" t="s">
        <v>34</v>
      </c>
      <c r="N1" s="250"/>
      <c r="O1" s="250"/>
      <c r="P1" s="225"/>
    </row>
    <row r="2" spans="1:29" s="136" customFormat="1" ht="52.8" customHeight="1">
      <c r="A2" s="251" t="s">
        <v>137</v>
      </c>
      <c r="B2" s="251"/>
      <c r="C2" s="219"/>
      <c r="D2" s="253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3"/>
      <c r="F2" s="253"/>
      <c r="G2" s="253"/>
      <c r="H2" s="220"/>
      <c r="I2" s="252" t="s">
        <v>124</v>
      </c>
      <c r="J2" s="252"/>
      <c r="K2" s="252"/>
      <c r="L2" s="235"/>
      <c r="M2" s="252" t="s">
        <v>255</v>
      </c>
      <c r="N2" s="252"/>
      <c r="O2" s="252"/>
      <c r="P2" s="135"/>
      <c r="R2" s="251" t="s">
        <v>249</v>
      </c>
      <c r="S2" s="251"/>
      <c r="T2" s="251"/>
      <c r="U2" s="294" t="s">
        <v>138</v>
      </c>
      <c r="V2" s="294"/>
      <c r="W2" s="294"/>
      <c r="X2" s="294" t="s">
        <v>139</v>
      </c>
      <c r="Y2" s="294"/>
      <c r="Z2" s="294"/>
      <c r="AA2" s="251" t="s">
        <v>140</v>
      </c>
      <c r="AB2" s="251"/>
      <c r="AC2" s="251"/>
    </row>
    <row r="3" spans="1:29" s="186" customFormat="1" ht="18" customHeight="1">
      <c r="A3" s="253" t="s">
        <v>141</v>
      </c>
      <c r="B3" s="253"/>
      <c r="C3" s="221"/>
      <c r="D3" s="253" t="str">
        <f>R3</f>
        <v>________________  Н.В. Бокарева</v>
      </c>
      <c r="E3" s="253"/>
      <c r="F3" s="253"/>
      <c r="G3" s="253"/>
      <c r="H3" s="222"/>
      <c r="I3" s="254" t="s">
        <v>265</v>
      </c>
      <c r="J3" s="254"/>
      <c r="K3" s="254"/>
      <c r="L3" s="236"/>
      <c r="M3" s="254" t="s">
        <v>266</v>
      </c>
      <c r="N3" s="254"/>
      <c r="O3" s="254"/>
      <c r="P3" s="185"/>
      <c r="R3" s="253" t="s">
        <v>261</v>
      </c>
      <c r="S3" s="253"/>
      <c r="T3" s="253"/>
      <c r="U3" s="295" t="s">
        <v>262</v>
      </c>
      <c r="V3" s="295"/>
      <c r="W3" s="295"/>
      <c r="X3" s="295" t="s">
        <v>263</v>
      </c>
      <c r="Y3" s="295"/>
      <c r="Z3" s="295"/>
      <c r="AA3" s="253" t="s">
        <v>264</v>
      </c>
      <c r="AB3" s="253"/>
      <c r="AC3" s="253"/>
    </row>
    <row r="4" spans="1:16" s="137" customFormat="1" ht="18" customHeight="1">
      <c r="A4" s="253" t="s">
        <v>143</v>
      </c>
      <c r="B4" s="253"/>
      <c r="C4" s="221"/>
      <c r="D4" s="253" t="s">
        <v>143</v>
      </c>
      <c r="E4" s="253"/>
      <c r="F4" s="253"/>
      <c r="G4" s="253"/>
      <c r="H4" s="222"/>
      <c r="I4" s="253" t="s">
        <v>248</v>
      </c>
      <c r="J4" s="253"/>
      <c r="K4" s="253"/>
      <c r="L4" s="237"/>
      <c r="M4" s="253" t="s">
        <v>248</v>
      </c>
      <c r="N4" s="253"/>
      <c r="O4" s="253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46"/>
      <c r="O6" s="146"/>
    </row>
    <row r="7" spans="1:15" ht="14.4" customHeight="1">
      <c r="A7" s="145"/>
      <c r="B7" s="255" t="s">
        <v>220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46"/>
      <c r="O7" s="146"/>
    </row>
    <row r="8" spans="1:15" ht="14.4" customHeight="1">
      <c r="A8" s="145"/>
      <c r="B8" s="270" t="s">
        <v>217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48"/>
      <c r="O8" s="148"/>
    </row>
    <row r="9" spans="1:8" ht="7.8" customHeight="1" thickBot="1">
      <c r="A9" s="149"/>
      <c r="B9" s="131"/>
      <c r="C9" s="131"/>
      <c r="D9" s="131"/>
      <c r="E9" s="131"/>
      <c r="F9" s="131"/>
      <c r="G9" s="131"/>
      <c r="H9" s="131"/>
    </row>
    <row r="10" spans="1:16" s="152" customFormat="1" ht="15" customHeight="1" thickBot="1">
      <c r="A10" s="256" t="s">
        <v>145</v>
      </c>
      <c r="B10" s="258" t="s">
        <v>0</v>
      </c>
      <c r="C10" s="260" t="s">
        <v>1</v>
      </c>
      <c r="D10" s="262" t="s">
        <v>2</v>
      </c>
      <c r="E10" s="263"/>
      <c r="F10" s="264"/>
      <c r="G10" s="265" t="s">
        <v>250</v>
      </c>
      <c r="H10" s="262" t="s">
        <v>146</v>
      </c>
      <c r="I10" s="263"/>
      <c r="J10" s="263"/>
      <c r="K10" s="264"/>
      <c r="L10" s="262" t="s">
        <v>147</v>
      </c>
      <c r="M10" s="263"/>
      <c r="N10" s="263"/>
      <c r="O10" s="264"/>
      <c r="P10" s="290" t="s">
        <v>6</v>
      </c>
    </row>
    <row r="11" spans="1:16" s="152" customFormat="1" ht="23.4" customHeight="1" thickBot="1">
      <c r="A11" s="257"/>
      <c r="B11" s="259"/>
      <c r="C11" s="261"/>
      <c r="D11" s="87" t="s">
        <v>3</v>
      </c>
      <c r="E11" s="87" t="s">
        <v>4</v>
      </c>
      <c r="F11" s="87" t="s">
        <v>5</v>
      </c>
      <c r="G11" s="266"/>
      <c r="H11" s="87" t="s">
        <v>148</v>
      </c>
      <c r="I11" s="87" t="s">
        <v>149</v>
      </c>
      <c r="J11" s="87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291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7">
        <v>16</v>
      </c>
    </row>
    <row r="13" spans="1:16" ht="15">
      <c r="A13" s="155"/>
      <c r="B13" s="156" t="s">
        <v>156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0" t="s">
        <v>222</v>
      </c>
      <c r="B14" s="8" t="s">
        <v>223</v>
      </c>
      <c r="C14" s="5">
        <v>20</v>
      </c>
      <c r="D14" s="83">
        <v>2.08</v>
      </c>
      <c r="E14" s="83">
        <v>3.74</v>
      </c>
      <c r="F14" s="83">
        <v>0.04</v>
      </c>
      <c r="G14" s="83">
        <v>42.2</v>
      </c>
      <c r="H14" s="83">
        <v>0.04</v>
      </c>
      <c r="I14" s="83">
        <v>0</v>
      </c>
      <c r="J14" s="83">
        <v>0</v>
      </c>
      <c r="K14" s="83">
        <v>0.06</v>
      </c>
      <c r="L14" s="83">
        <v>6.2</v>
      </c>
      <c r="M14" s="83">
        <v>29.8</v>
      </c>
      <c r="N14" s="83">
        <v>3.6</v>
      </c>
      <c r="O14" s="83">
        <v>0.32</v>
      </c>
      <c r="P14" s="159">
        <v>10</v>
      </c>
    </row>
    <row r="15" spans="1:16" ht="15">
      <c r="A15" s="160" t="s">
        <v>224</v>
      </c>
      <c r="B15" s="8" t="s">
        <v>226</v>
      </c>
      <c r="C15" s="5">
        <v>25</v>
      </c>
      <c r="D15" s="83">
        <v>1.87</v>
      </c>
      <c r="E15" s="83">
        <v>0.72</v>
      </c>
      <c r="F15" s="83">
        <v>12.75</v>
      </c>
      <c r="G15" s="83">
        <v>65.5</v>
      </c>
      <c r="H15" s="83">
        <v>0.02</v>
      </c>
      <c r="I15" s="83">
        <v>0</v>
      </c>
      <c r="J15" s="83">
        <v>0</v>
      </c>
      <c r="K15" s="83">
        <v>0.42</v>
      </c>
      <c r="L15" s="83">
        <v>4.75</v>
      </c>
      <c r="M15" s="83">
        <v>16.25</v>
      </c>
      <c r="N15" s="83">
        <v>3.25</v>
      </c>
      <c r="O15" s="83">
        <v>0.3</v>
      </c>
      <c r="P15" s="159">
        <v>2.11</v>
      </c>
    </row>
    <row r="16" spans="1:16" ht="15" thickBot="1">
      <c r="A16" s="227" t="s">
        <v>229</v>
      </c>
      <c r="B16" s="228" t="s">
        <v>38</v>
      </c>
      <c r="C16" s="229" t="s">
        <v>15</v>
      </c>
      <c r="D16" s="230">
        <v>0.1</v>
      </c>
      <c r="E16" s="230">
        <v>0</v>
      </c>
      <c r="F16" s="230">
        <v>15.2</v>
      </c>
      <c r="G16" s="230">
        <v>61</v>
      </c>
      <c r="H16" s="230">
        <v>0</v>
      </c>
      <c r="I16" s="230">
        <v>2.8</v>
      </c>
      <c r="J16" s="230">
        <v>0</v>
      </c>
      <c r="K16" s="230">
        <v>0</v>
      </c>
      <c r="L16" s="230">
        <v>14.2</v>
      </c>
      <c r="M16" s="230">
        <v>4</v>
      </c>
      <c r="N16" s="230">
        <v>2</v>
      </c>
      <c r="O16" s="230">
        <v>0.4</v>
      </c>
      <c r="P16" s="231">
        <v>2.1</v>
      </c>
    </row>
    <row r="17" spans="1:16" s="2" customFormat="1" ht="15" thickBot="1">
      <c r="A17" s="161"/>
      <c r="B17" s="9" t="s">
        <v>11</v>
      </c>
      <c r="C17" s="6"/>
      <c r="D17" s="79">
        <f aca="true" t="shared" si="0" ref="D17:P17">SUM(D14:D16)</f>
        <v>4.05</v>
      </c>
      <c r="E17" s="79">
        <f t="shared" si="0"/>
        <v>4.46</v>
      </c>
      <c r="F17" s="79">
        <f t="shared" si="0"/>
        <v>27.99</v>
      </c>
      <c r="G17" s="79">
        <f t="shared" si="0"/>
        <v>168.7</v>
      </c>
      <c r="H17" s="79">
        <f t="shared" si="0"/>
        <v>0.06</v>
      </c>
      <c r="I17" s="79">
        <f t="shared" si="0"/>
        <v>2.8</v>
      </c>
      <c r="J17" s="79">
        <f t="shared" si="0"/>
        <v>0</v>
      </c>
      <c r="K17" s="79">
        <f t="shared" si="0"/>
        <v>0.48</v>
      </c>
      <c r="L17" s="79">
        <f t="shared" si="0"/>
        <v>25.15</v>
      </c>
      <c r="M17" s="79">
        <f t="shared" si="0"/>
        <v>50.05</v>
      </c>
      <c r="N17" s="79">
        <f t="shared" si="0"/>
        <v>8.85</v>
      </c>
      <c r="O17" s="79">
        <f t="shared" si="0"/>
        <v>1.02</v>
      </c>
      <c r="P17" s="232">
        <f t="shared" si="0"/>
        <v>14.209999999999999</v>
      </c>
    </row>
    <row r="18" spans="2:16" ht="15">
      <c r="B18" s="163" t="s">
        <v>165</v>
      </c>
      <c r="C18" s="4"/>
      <c r="D18" s="16"/>
      <c r="E18" s="16"/>
      <c r="F18" s="16"/>
      <c r="G18" s="16"/>
      <c r="H18" s="83"/>
      <c r="I18" s="16"/>
      <c r="J18" s="16"/>
      <c r="K18" s="16"/>
      <c r="L18" s="16"/>
      <c r="M18" s="16"/>
      <c r="N18" s="16"/>
      <c r="O18" s="16"/>
      <c r="P18" s="159"/>
    </row>
    <row r="19" spans="1:16" ht="26.4">
      <c r="A19" s="158" t="s">
        <v>221</v>
      </c>
      <c r="B19" s="8" t="s">
        <v>227</v>
      </c>
      <c r="C19" s="5">
        <v>15</v>
      </c>
      <c r="D19" s="184">
        <v>3.84</v>
      </c>
      <c r="E19" s="184">
        <v>3.91</v>
      </c>
      <c r="F19" s="184">
        <v>0</v>
      </c>
      <c r="G19" s="184">
        <v>51.45</v>
      </c>
      <c r="H19" s="184">
        <v>0</v>
      </c>
      <c r="I19" s="184">
        <v>1.05</v>
      </c>
      <c r="J19" s="184">
        <v>0.03</v>
      </c>
      <c r="K19" s="184">
        <v>0.07</v>
      </c>
      <c r="L19" s="184">
        <v>135</v>
      </c>
      <c r="M19" s="184">
        <v>88.5</v>
      </c>
      <c r="N19" s="184">
        <v>7.5</v>
      </c>
      <c r="O19" s="184">
        <v>0.13</v>
      </c>
      <c r="P19" s="159">
        <v>12</v>
      </c>
    </row>
    <row r="20" spans="1:16" ht="15">
      <c r="A20" s="158" t="s">
        <v>224</v>
      </c>
      <c r="B20" s="8" t="s">
        <v>226</v>
      </c>
      <c r="C20" s="5">
        <v>25</v>
      </c>
      <c r="D20" s="184">
        <v>1.87</v>
      </c>
      <c r="E20" s="184">
        <v>0.72</v>
      </c>
      <c r="F20" s="184">
        <v>12.75</v>
      </c>
      <c r="G20" s="184">
        <v>65.5</v>
      </c>
      <c r="H20" s="184">
        <v>0.02</v>
      </c>
      <c r="I20" s="184">
        <v>0</v>
      </c>
      <c r="J20" s="184">
        <v>0</v>
      </c>
      <c r="K20" s="184">
        <v>0.42</v>
      </c>
      <c r="L20" s="184">
        <v>4.75</v>
      </c>
      <c r="M20" s="184">
        <v>16.25</v>
      </c>
      <c r="N20" s="184">
        <v>3.25</v>
      </c>
      <c r="O20" s="184">
        <v>0.3</v>
      </c>
      <c r="P20" s="159">
        <v>2.11</v>
      </c>
    </row>
    <row r="21" spans="1:16" ht="15" thickBot="1">
      <c r="A21" s="227" t="s">
        <v>229</v>
      </c>
      <c r="B21" s="228" t="s">
        <v>38</v>
      </c>
      <c r="C21" s="229" t="s">
        <v>15</v>
      </c>
      <c r="D21" s="230">
        <v>0.1</v>
      </c>
      <c r="E21" s="230">
        <v>0</v>
      </c>
      <c r="F21" s="230">
        <v>15.2</v>
      </c>
      <c r="G21" s="230">
        <v>61</v>
      </c>
      <c r="H21" s="230">
        <v>0</v>
      </c>
      <c r="I21" s="230">
        <v>2.8</v>
      </c>
      <c r="J21" s="230">
        <v>0</v>
      </c>
      <c r="K21" s="230">
        <v>0</v>
      </c>
      <c r="L21" s="230">
        <v>14.2</v>
      </c>
      <c r="M21" s="230">
        <v>4</v>
      </c>
      <c r="N21" s="230">
        <v>2</v>
      </c>
      <c r="O21" s="230">
        <v>0.4</v>
      </c>
      <c r="P21" s="231">
        <v>2.1</v>
      </c>
    </row>
    <row r="22" spans="1:16" s="2" customFormat="1" ht="15" thickBot="1">
      <c r="A22" s="161"/>
      <c r="B22" s="9" t="s">
        <v>11</v>
      </c>
      <c r="C22" s="6"/>
      <c r="D22" s="79">
        <f aca="true" t="shared" si="1" ref="D22:P22">SUM(D19:D21)</f>
        <v>5.81</v>
      </c>
      <c r="E22" s="79">
        <f t="shared" si="1"/>
        <v>4.63</v>
      </c>
      <c r="F22" s="79">
        <f t="shared" si="1"/>
        <v>27.95</v>
      </c>
      <c r="G22" s="79">
        <f t="shared" si="1"/>
        <v>177.95</v>
      </c>
      <c r="H22" s="79">
        <f t="shared" si="1"/>
        <v>0.02</v>
      </c>
      <c r="I22" s="79">
        <f t="shared" si="1"/>
        <v>3.8499999999999996</v>
      </c>
      <c r="J22" s="79">
        <f t="shared" si="1"/>
        <v>0.03</v>
      </c>
      <c r="K22" s="79">
        <f t="shared" si="1"/>
        <v>0.49</v>
      </c>
      <c r="L22" s="79">
        <f t="shared" si="1"/>
        <v>153.95</v>
      </c>
      <c r="M22" s="79">
        <f t="shared" si="1"/>
        <v>108.75</v>
      </c>
      <c r="N22" s="79">
        <f t="shared" si="1"/>
        <v>12.75</v>
      </c>
      <c r="O22" s="79">
        <f t="shared" si="1"/>
        <v>0.8300000000000001</v>
      </c>
      <c r="P22" s="232">
        <f t="shared" si="1"/>
        <v>16.21</v>
      </c>
    </row>
    <row r="23" spans="2:16" ht="15">
      <c r="B23" s="163" t="s">
        <v>171</v>
      </c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9"/>
    </row>
    <row r="24" spans="1:16" ht="15">
      <c r="A24" s="160" t="s">
        <v>241</v>
      </c>
      <c r="B24" s="8" t="s">
        <v>122</v>
      </c>
      <c r="C24" s="5">
        <v>100</v>
      </c>
      <c r="D24" s="83">
        <v>7.3</v>
      </c>
      <c r="E24" s="83">
        <v>9.8</v>
      </c>
      <c r="F24" s="83">
        <v>53</v>
      </c>
      <c r="G24" s="83">
        <v>328</v>
      </c>
      <c r="H24" s="83">
        <v>0.08</v>
      </c>
      <c r="I24" s="83">
        <v>0.17</v>
      </c>
      <c r="J24" s="83">
        <v>0.08</v>
      </c>
      <c r="K24" s="83">
        <v>1</v>
      </c>
      <c r="L24" s="83">
        <v>32</v>
      </c>
      <c r="M24" s="83">
        <v>77</v>
      </c>
      <c r="N24" s="83">
        <v>13</v>
      </c>
      <c r="O24" s="83">
        <v>1</v>
      </c>
      <c r="P24" s="159">
        <v>11</v>
      </c>
    </row>
    <row r="25" spans="1:16" ht="15" thickBot="1">
      <c r="A25" s="227" t="s">
        <v>228</v>
      </c>
      <c r="B25" s="228" t="s">
        <v>36</v>
      </c>
      <c r="C25" s="229" t="s">
        <v>37</v>
      </c>
      <c r="D25" s="230">
        <v>0.1</v>
      </c>
      <c r="E25" s="230">
        <v>0</v>
      </c>
      <c r="F25" s="230">
        <v>15.2</v>
      </c>
      <c r="G25" s="230">
        <v>61</v>
      </c>
      <c r="H25" s="230">
        <v>0</v>
      </c>
      <c r="I25" s="230">
        <v>2.8</v>
      </c>
      <c r="J25" s="230">
        <v>0</v>
      </c>
      <c r="K25" s="230">
        <v>0</v>
      </c>
      <c r="L25" s="230">
        <v>14.2</v>
      </c>
      <c r="M25" s="230">
        <v>4</v>
      </c>
      <c r="N25" s="230">
        <v>2</v>
      </c>
      <c r="O25" s="230">
        <v>0.4</v>
      </c>
      <c r="P25" s="231">
        <v>4.87</v>
      </c>
    </row>
    <row r="26" spans="1:16" ht="15" thickBot="1">
      <c r="A26" s="161"/>
      <c r="B26" s="9" t="s">
        <v>11</v>
      </c>
      <c r="C26" s="6"/>
      <c r="D26" s="79">
        <f aca="true" t="shared" si="2" ref="D26:P26">SUM(D24:D25)</f>
        <v>7.3999999999999995</v>
      </c>
      <c r="E26" s="79">
        <f t="shared" si="2"/>
        <v>9.8</v>
      </c>
      <c r="F26" s="79">
        <f t="shared" si="2"/>
        <v>68.2</v>
      </c>
      <c r="G26" s="79">
        <f t="shared" si="2"/>
        <v>389</v>
      </c>
      <c r="H26" s="79">
        <f t="shared" si="2"/>
        <v>0.08</v>
      </c>
      <c r="I26" s="79">
        <f t="shared" si="2"/>
        <v>2.9699999999999998</v>
      </c>
      <c r="J26" s="79">
        <f t="shared" si="2"/>
        <v>0.08</v>
      </c>
      <c r="K26" s="79">
        <f t="shared" si="2"/>
        <v>1</v>
      </c>
      <c r="L26" s="79">
        <f t="shared" si="2"/>
        <v>46.2</v>
      </c>
      <c r="M26" s="79">
        <f t="shared" si="2"/>
        <v>81</v>
      </c>
      <c r="N26" s="79">
        <f t="shared" si="2"/>
        <v>15</v>
      </c>
      <c r="O26" s="79">
        <f t="shared" si="2"/>
        <v>1.4</v>
      </c>
      <c r="P26" s="232">
        <f t="shared" si="2"/>
        <v>15.870000000000001</v>
      </c>
    </row>
    <row r="27" spans="2:16" ht="15">
      <c r="B27" s="163" t="s">
        <v>175</v>
      </c>
      <c r="C27" s="4"/>
      <c r="D27" s="16"/>
      <c r="E27" s="16"/>
      <c r="F27" s="16"/>
      <c r="G27" s="16"/>
      <c r="H27" s="83"/>
      <c r="I27" s="16"/>
      <c r="J27" s="16"/>
      <c r="K27" s="16"/>
      <c r="L27" s="16"/>
      <c r="M27" s="16"/>
      <c r="N27" s="16"/>
      <c r="O27" s="16"/>
      <c r="P27" s="159"/>
    </row>
    <row r="28" spans="1:16" ht="15">
      <c r="A28" s="164" t="s">
        <v>232</v>
      </c>
      <c r="B28" s="8" t="s">
        <v>121</v>
      </c>
      <c r="C28" s="5">
        <v>100</v>
      </c>
      <c r="D28" s="83">
        <v>7.5</v>
      </c>
      <c r="E28" s="83">
        <v>13</v>
      </c>
      <c r="F28" s="83">
        <v>60</v>
      </c>
      <c r="G28" s="83">
        <v>388</v>
      </c>
      <c r="H28" s="83">
        <v>0.1</v>
      </c>
      <c r="I28" s="83">
        <v>0</v>
      </c>
      <c r="J28" s="83">
        <v>0.08</v>
      </c>
      <c r="K28" s="83">
        <v>1.17</v>
      </c>
      <c r="L28" s="83">
        <v>15</v>
      </c>
      <c r="M28" s="83">
        <v>58</v>
      </c>
      <c r="N28" s="83">
        <v>10</v>
      </c>
      <c r="O28" s="83">
        <v>0.8</v>
      </c>
      <c r="P28" s="159">
        <v>8</v>
      </c>
    </row>
    <row r="29" spans="1:16" ht="15" thickBot="1">
      <c r="A29" s="227" t="s">
        <v>228</v>
      </c>
      <c r="B29" s="228" t="s">
        <v>36</v>
      </c>
      <c r="C29" s="229" t="s">
        <v>37</v>
      </c>
      <c r="D29" s="230">
        <v>0.1</v>
      </c>
      <c r="E29" s="230">
        <v>0</v>
      </c>
      <c r="F29" s="230">
        <v>15.2</v>
      </c>
      <c r="G29" s="230">
        <v>61</v>
      </c>
      <c r="H29" s="230">
        <v>0</v>
      </c>
      <c r="I29" s="230">
        <v>2.8</v>
      </c>
      <c r="J29" s="230">
        <v>0</v>
      </c>
      <c r="K29" s="230">
        <v>0</v>
      </c>
      <c r="L29" s="230">
        <v>14.2</v>
      </c>
      <c r="M29" s="230">
        <v>4</v>
      </c>
      <c r="N29" s="230">
        <v>2</v>
      </c>
      <c r="O29" s="230">
        <v>0.4</v>
      </c>
      <c r="P29" s="231">
        <v>4.87</v>
      </c>
    </row>
    <row r="30" spans="1:16" ht="15" thickBot="1">
      <c r="A30" s="161"/>
      <c r="B30" s="9" t="s">
        <v>11</v>
      </c>
      <c r="C30" s="6"/>
      <c r="D30" s="79">
        <f aca="true" t="shared" si="3" ref="D30:P30">SUM(D28:D29)</f>
        <v>7.6</v>
      </c>
      <c r="E30" s="79">
        <f t="shared" si="3"/>
        <v>13</v>
      </c>
      <c r="F30" s="79">
        <f t="shared" si="3"/>
        <v>75.2</v>
      </c>
      <c r="G30" s="79">
        <f t="shared" si="3"/>
        <v>449</v>
      </c>
      <c r="H30" s="79">
        <f t="shared" si="3"/>
        <v>0.1</v>
      </c>
      <c r="I30" s="79">
        <f t="shared" si="3"/>
        <v>2.8</v>
      </c>
      <c r="J30" s="79">
        <f t="shared" si="3"/>
        <v>0.08</v>
      </c>
      <c r="K30" s="79">
        <f t="shared" si="3"/>
        <v>1.17</v>
      </c>
      <c r="L30" s="79">
        <f t="shared" si="3"/>
        <v>29.2</v>
      </c>
      <c r="M30" s="79">
        <f t="shared" si="3"/>
        <v>62</v>
      </c>
      <c r="N30" s="79">
        <f t="shared" si="3"/>
        <v>12</v>
      </c>
      <c r="O30" s="79">
        <f t="shared" si="3"/>
        <v>1.2000000000000002</v>
      </c>
      <c r="P30" s="232">
        <f t="shared" si="3"/>
        <v>12.870000000000001</v>
      </c>
    </row>
    <row r="31" spans="2:16" ht="15">
      <c r="B31" s="163" t="s">
        <v>181</v>
      </c>
      <c r="C31" s="4"/>
      <c r="D31" s="16"/>
      <c r="E31" s="16"/>
      <c r="F31" s="16"/>
      <c r="G31" s="16"/>
      <c r="H31" s="83"/>
      <c r="I31" s="16"/>
      <c r="J31" s="16"/>
      <c r="K31" s="16"/>
      <c r="L31" s="16"/>
      <c r="M31" s="16"/>
      <c r="N31" s="16"/>
      <c r="O31" s="16"/>
      <c r="P31" s="159"/>
    </row>
    <row r="32" spans="1:16" ht="15">
      <c r="A32" s="160" t="s">
        <v>232</v>
      </c>
      <c r="B32" s="8" t="s">
        <v>233</v>
      </c>
      <c r="C32" s="5">
        <v>60</v>
      </c>
      <c r="D32" s="83">
        <v>4.5</v>
      </c>
      <c r="E32" s="83">
        <v>5.88</v>
      </c>
      <c r="F32" s="83">
        <v>44.64</v>
      </c>
      <c r="G32" s="83">
        <v>250.2</v>
      </c>
      <c r="H32" s="83">
        <v>0.04</v>
      </c>
      <c r="I32" s="83">
        <v>0</v>
      </c>
      <c r="J32" s="83">
        <v>0.01</v>
      </c>
      <c r="K32" s="83">
        <v>2.1</v>
      </c>
      <c r="L32" s="83">
        <v>17.4</v>
      </c>
      <c r="M32" s="83">
        <v>54</v>
      </c>
      <c r="N32" s="83">
        <v>12</v>
      </c>
      <c r="O32" s="83">
        <v>1.26</v>
      </c>
      <c r="P32" s="159">
        <v>12</v>
      </c>
    </row>
    <row r="33" spans="1:16" ht="15" thickBot="1">
      <c r="A33" s="227" t="s">
        <v>228</v>
      </c>
      <c r="B33" s="228" t="s">
        <v>36</v>
      </c>
      <c r="C33" s="229" t="s">
        <v>37</v>
      </c>
      <c r="D33" s="230">
        <v>0.1</v>
      </c>
      <c r="E33" s="230">
        <v>0</v>
      </c>
      <c r="F33" s="230">
        <v>15.2</v>
      </c>
      <c r="G33" s="230">
        <v>61</v>
      </c>
      <c r="H33" s="230">
        <v>0</v>
      </c>
      <c r="I33" s="230">
        <v>2.8</v>
      </c>
      <c r="J33" s="230">
        <v>0</v>
      </c>
      <c r="K33" s="230">
        <v>0</v>
      </c>
      <c r="L33" s="230">
        <v>14.2</v>
      </c>
      <c r="M33" s="230">
        <v>4</v>
      </c>
      <c r="N33" s="230">
        <v>2</v>
      </c>
      <c r="O33" s="230">
        <v>0.4</v>
      </c>
      <c r="P33" s="231">
        <v>4.87</v>
      </c>
    </row>
    <row r="34" spans="1:16" ht="15" thickBot="1">
      <c r="A34" s="161"/>
      <c r="B34" s="9" t="s">
        <v>11</v>
      </c>
      <c r="C34" s="6"/>
      <c r="D34" s="79">
        <f aca="true" t="shared" si="4" ref="D34:P34">SUM(D32:D33)</f>
        <v>4.6</v>
      </c>
      <c r="E34" s="79">
        <f t="shared" si="4"/>
        <v>5.88</v>
      </c>
      <c r="F34" s="79">
        <f t="shared" si="4"/>
        <v>59.84</v>
      </c>
      <c r="G34" s="79">
        <f t="shared" si="4"/>
        <v>311.2</v>
      </c>
      <c r="H34" s="79">
        <f t="shared" si="4"/>
        <v>0.04</v>
      </c>
      <c r="I34" s="79">
        <f t="shared" si="4"/>
        <v>2.8</v>
      </c>
      <c r="J34" s="79">
        <f t="shared" si="4"/>
        <v>0.01</v>
      </c>
      <c r="K34" s="79">
        <f t="shared" si="4"/>
        <v>2.1</v>
      </c>
      <c r="L34" s="79">
        <f t="shared" si="4"/>
        <v>31.599999999999998</v>
      </c>
      <c r="M34" s="79">
        <f t="shared" si="4"/>
        <v>58</v>
      </c>
      <c r="N34" s="79">
        <f t="shared" si="4"/>
        <v>14</v>
      </c>
      <c r="O34" s="79">
        <f t="shared" si="4"/>
        <v>1.6600000000000001</v>
      </c>
      <c r="P34" s="232">
        <f t="shared" si="4"/>
        <v>16.87</v>
      </c>
    </row>
    <row r="35" spans="2:16" ht="15">
      <c r="B35" s="156" t="s">
        <v>186</v>
      </c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9"/>
    </row>
    <row r="36" spans="1:16" ht="15">
      <c r="A36" s="160" t="s">
        <v>222</v>
      </c>
      <c r="B36" s="8" t="s">
        <v>223</v>
      </c>
      <c r="C36" s="5">
        <v>20</v>
      </c>
      <c r="D36" s="83">
        <v>2.08</v>
      </c>
      <c r="E36" s="83">
        <v>3.74</v>
      </c>
      <c r="F36" s="83">
        <v>0.04</v>
      </c>
      <c r="G36" s="83">
        <v>42.2</v>
      </c>
      <c r="H36" s="83">
        <v>0.04</v>
      </c>
      <c r="I36" s="83">
        <v>0</v>
      </c>
      <c r="J36" s="83">
        <v>0</v>
      </c>
      <c r="K36" s="83">
        <v>0.06</v>
      </c>
      <c r="L36" s="83">
        <v>6.2</v>
      </c>
      <c r="M36" s="83">
        <v>29.8</v>
      </c>
      <c r="N36" s="83">
        <v>3.6</v>
      </c>
      <c r="O36" s="83">
        <v>0.32</v>
      </c>
      <c r="P36" s="159">
        <v>10</v>
      </c>
    </row>
    <row r="37" spans="1:16" ht="15">
      <c r="A37" s="160" t="s">
        <v>224</v>
      </c>
      <c r="B37" s="8" t="s">
        <v>226</v>
      </c>
      <c r="C37" s="5">
        <v>25</v>
      </c>
      <c r="D37" s="83">
        <v>1.87</v>
      </c>
      <c r="E37" s="83">
        <v>0.72</v>
      </c>
      <c r="F37" s="83">
        <v>12.75</v>
      </c>
      <c r="G37" s="83">
        <v>65.5</v>
      </c>
      <c r="H37" s="83">
        <v>0.02</v>
      </c>
      <c r="I37" s="83">
        <v>0</v>
      </c>
      <c r="J37" s="83">
        <v>0</v>
      </c>
      <c r="K37" s="83">
        <v>0.42</v>
      </c>
      <c r="L37" s="83">
        <v>4.75</v>
      </c>
      <c r="M37" s="83">
        <v>16.25</v>
      </c>
      <c r="N37" s="83">
        <v>3.25</v>
      </c>
      <c r="O37" s="83">
        <v>0.3</v>
      </c>
      <c r="P37" s="159">
        <v>2.11</v>
      </c>
    </row>
    <row r="38" spans="1:16" ht="15" thickBot="1">
      <c r="A38" s="227" t="s">
        <v>229</v>
      </c>
      <c r="B38" s="228" t="s">
        <v>38</v>
      </c>
      <c r="C38" s="229" t="s">
        <v>15</v>
      </c>
      <c r="D38" s="230">
        <v>0.1</v>
      </c>
      <c r="E38" s="230">
        <v>0</v>
      </c>
      <c r="F38" s="230">
        <v>15.2</v>
      </c>
      <c r="G38" s="230">
        <v>61</v>
      </c>
      <c r="H38" s="230">
        <v>0</v>
      </c>
      <c r="I38" s="230">
        <v>2.8</v>
      </c>
      <c r="J38" s="230">
        <v>0</v>
      </c>
      <c r="K38" s="230">
        <v>0</v>
      </c>
      <c r="L38" s="230">
        <v>14.2</v>
      </c>
      <c r="M38" s="230">
        <v>4</v>
      </c>
      <c r="N38" s="230">
        <v>2</v>
      </c>
      <c r="O38" s="230">
        <v>0.4</v>
      </c>
      <c r="P38" s="231">
        <v>2.1</v>
      </c>
    </row>
    <row r="39" spans="1:16" ht="15" thickBot="1">
      <c r="A39" s="161"/>
      <c r="B39" s="9" t="s">
        <v>11</v>
      </c>
      <c r="C39" s="6"/>
      <c r="D39" s="79">
        <f aca="true" t="shared" si="5" ref="D39:P39">SUM(D36:D38)</f>
        <v>4.05</v>
      </c>
      <c r="E39" s="79">
        <f t="shared" si="5"/>
        <v>4.46</v>
      </c>
      <c r="F39" s="79">
        <f t="shared" si="5"/>
        <v>27.99</v>
      </c>
      <c r="G39" s="79">
        <f t="shared" si="5"/>
        <v>168.7</v>
      </c>
      <c r="H39" s="79">
        <f t="shared" si="5"/>
        <v>0.06</v>
      </c>
      <c r="I39" s="79">
        <f t="shared" si="5"/>
        <v>2.8</v>
      </c>
      <c r="J39" s="79">
        <f t="shared" si="5"/>
        <v>0</v>
      </c>
      <c r="K39" s="79">
        <f t="shared" si="5"/>
        <v>0.48</v>
      </c>
      <c r="L39" s="79">
        <f t="shared" si="5"/>
        <v>25.15</v>
      </c>
      <c r="M39" s="79">
        <f t="shared" si="5"/>
        <v>50.05</v>
      </c>
      <c r="N39" s="79">
        <f t="shared" si="5"/>
        <v>8.85</v>
      </c>
      <c r="O39" s="79">
        <f t="shared" si="5"/>
        <v>1.02</v>
      </c>
      <c r="P39" s="232">
        <f t="shared" si="5"/>
        <v>14.209999999999999</v>
      </c>
    </row>
    <row r="40" spans="2:16" ht="15">
      <c r="B40" s="163" t="s">
        <v>189</v>
      </c>
      <c r="C40" s="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9"/>
    </row>
    <row r="41" spans="1:16" ht="26.4">
      <c r="A41" s="158" t="s">
        <v>221</v>
      </c>
      <c r="B41" s="8" t="s">
        <v>227</v>
      </c>
      <c r="C41" s="5">
        <v>15</v>
      </c>
      <c r="D41" s="184">
        <v>3.84</v>
      </c>
      <c r="E41" s="184">
        <v>3.91</v>
      </c>
      <c r="F41" s="184">
        <v>0</v>
      </c>
      <c r="G41" s="184">
        <v>51.45</v>
      </c>
      <c r="H41" s="184">
        <v>0</v>
      </c>
      <c r="I41" s="184">
        <v>1.05</v>
      </c>
      <c r="J41" s="184">
        <v>0.03</v>
      </c>
      <c r="K41" s="184">
        <v>0.07</v>
      </c>
      <c r="L41" s="184">
        <v>135</v>
      </c>
      <c r="M41" s="184">
        <v>88.5</v>
      </c>
      <c r="N41" s="184">
        <v>7.5</v>
      </c>
      <c r="O41" s="184">
        <v>0.13</v>
      </c>
      <c r="P41" s="159">
        <v>12</v>
      </c>
    </row>
    <row r="42" spans="1:16" ht="15">
      <c r="A42" s="158" t="s">
        <v>224</v>
      </c>
      <c r="B42" s="8" t="s">
        <v>226</v>
      </c>
      <c r="C42" s="5">
        <v>25</v>
      </c>
      <c r="D42" s="184">
        <v>1.87</v>
      </c>
      <c r="E42" s="184">
        <v>0.72</v>
      </c>
      <c r="F42" s="184">
        <v>12.75</v>
      </c>
      <c r="G42" s="184">
        <v>65.5</v>
      </c>
      <c r="H42" s="184">
        <v>0.02</v>
      </c>
      <c r="I42" s="184">
        <v>0</v>
      </c>
      <c r="J42" s="184">
        <v>0</v>
      </c>
      <c r="K42" s="184">
        <v>0.42</v>
      </c>
      <c r="L42" s="184">
        <v>4.75</v>
      </c>
      <c r="M42" s="184">
        <v>16.25</v>
      </c>
      <c r="N42" s="184">
        <v>3.25</v>
      </c>
      <c r="O42" s="184">
        <v>0.3</v>
      </c>
      <c r="P42" s="159">
        <v>2.11</v>
      </c>
    </row>
    <row r="43" spans="1:16" ht="15" thickBot="1">
      <c r="A43" s="227" t="s">
        <v>229</v>
      </c>
      <c r="B43" s="228" t="s">
        <v>38</v>
      </c>
      <c r="C43" s="229" t="s">
        <v>15</v>
      </c>
      <c r="D43" s="230">
        <v>0.1</v>
      </c>
      <c r="E43" s="230">
        <v>0</v>
      </c>
      <c r="F43" s="230">
        <v>15.2</v>
      </c>
      <c r="G43" s="230">
        <v>61</v>
      </c>
      <c r="H43" s="230">
        <v>0</v>
      </c>
      <c r="I43" s="230">
        <v>2.8</v>
      </c>
      <c r="J43" s="230">
        <v>0</v>
      </c>
      <c r="K43" s="230">
        <v>0</v>
      </c>
      <c r="L43" s="230">
        <v>14.2</v>
      </c>
      <c r="M43" s="230">
        <v>4</v>
      </c>
      <c r="N43" s="230">
        <v>2</v>
      </c>
      <c r="O43" s="230">
        <v>0.4</v>
      </c>
      <c r="P43" s="231">
        <v>2.1</v>
      </c>
    </row>
    <row r="44" spans="1:16" ht="15" thickBot="1">
      <c r="A44" s="161"/>
      <c r="B44" s="9" t="s">
        <v>11</v>
      </c>
      <c r="C44" s="6"/>
      <c r="D44" s="79">
        <f aca="true" t="shared" si="6" ref="D44:P44">SUM(D41:D43)</f>
        <v>5.81</v>
      </c>
      <c r="E44" s="79">
        <f t="shared" si="6"/>
        <v>4.63</v>
      </c>
      <c r="F44" s="79">
        <f t="shared" si="6"/>
        <v>27.95</v>
      </c>
      <c r="G44" s="79">
        <f t="shared" si="6"/>
        <v>177.95</v>
      </c>
      <c r="H44" s="79">
        <f t="shared" si="6"/>
        <v>0.02</v>
      </c>
      <c r="I44" s="79">
        <f t="shared" si="6"/>
        <v>3.8499999999999996</v>
      </c>
      <c r="J44" s="79">
        <f t="shared" si="6"/>
        <v>0.03</v>
      </c>
      <c r="K44" s="79">
        <f t="shared" si="6"/>
        <v>0.49</v>
      </c>
      <c r="L44" s="79">
        <f t="shared" si="6"/>
        <v>153.95</v>
      </c>
      <c r="M44" s="79">
        <f t="shared" si="6"/>
        <v>108.75</v>
      </c>
      <c r="N44" s="79">
        <f t="shared" si="6"/>
        <v>12.75</v>
      </c>
      <c r="O44" s="79">
        <f t="shared" si="6"/>
        <v>0.8300000000000001</v>
      </c>
      <c r="P44" s="232">
        <f t="shared" si="6"/>
        <v>16.21</v>
      </c>
    </row>
    <row r="45" spans="2:16" ht="15">
      <c r="B45" s="163" t="s">
        <v>195</v>
      </c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9"/>
    </row>
    <row r="46" spans="1:16" ht="26.4">
      <c r="A46" s="160" t="s">
        <v>240</v>
      </c>
      <c r="B46" s="166" t="s">
        <v>123</v>
      </c>
      <c r="C46" s="5" t="s">
        <v>49</v>
      </c>
      <c r="D46" s="83">
        <v>6.69</v>
      </c>
      <c r="E46" s="83">
        <v>8.71</v>
      </c>
      <c r="F46" s="83">
        <v>20.15</v>
      </c>
      <c r="G46" s="83">
        <v>185.9</v>
      </c>
      <c r="H46" s="83">
        <v>0.07</v>
      </c>
      <c r="I46" s="83">
        <v>0</v>
      </c>
      <c r="J46" s="83">
        <v>0.01</v>
      </c>
      <c r="K46" s="83">
        <v>1.1</v>
      </c>
      <c r="L46" s="83">
        <v>16.9</v>
      </c>
      <c r="M46" s="83">
        <v>72.15</v>
      </c>
      <c r="N46" s="83">
        <v>10.4</v>
      </c>
      <c r="O46" s="83">
        <v>0.84</v>
      </c>
      <c r="P46" s="159">
        <v>11</v>
      </c>
    </row>
    <row r="47" spans="1:16" ht="15" thickBot="1">
      <c r="A47" s="227" t="s">
        <v>228</v>
      </c>
      <c r="B47" s="166" t="s">
        <v>36</v>
      </c>
      <c r="C47" s="229" t="s">
        <v>37</v>
      </c>
      <c r="D47" s="230">
        <v>0.1</v>
      </c>
      <c r="E47" s="230">
        <v>0</v>
      </c>
      <c r="F47" s="230">
        <v>15.2</v>
      </c>
      <c r="G47" s="230">
        <v>61</v>
      </c>
      <c r="H47" s="230">
        <v>0</v>
      </c>
      <c r="I47" s="230">
        <v>2.8</v>
      </c>
      <c r="J47" s="230">
        <v>0</v>
      </c>
      <c r="K47" s="230">
        <v>0</v>
      </c>
      <c r="L47" s="230">
        <v>14.2</v>
      </c>
      <c r="M47" s="230">
        <v>4</v>
      </c>
      <c r="N47" s="230">
        <v>2</v>
      </c>
      <c r="O47" s="230">
        <v>0.4</v>
      </c>
      <c r="P47" s="231">
        <v>4.87</v>
      </c>
    </row>
    <row r="48" spans="1:16" ht="15" thickBot="1">
      <c r="A48" s="161"/>
      <c r="B48" s="233" t="s">
        <v>11</v>
      </c>
      <c r="C48" s="6"/>
      <c r="D48" s="79">
        <f aca="true" t="shared" si="7" ref="D48:P48">SUM(D46:D47)</f>
        <v>6.79</v>
      </c>
      <c r="E48" s="79">
        <f t="shared" si="7"/>
        <v>8.71</v>
      </c>
      <c r="F48" s="79">
        <f t="shared" si="7"/>
        <v>35.349999999999994</v>
      </c>
      <c r="G48" s="79">
        <f t="shared" si="7"/>
        <v>246.9</v>
      </c>
      <c r="H48" s="79">
        <f t="shared" si="7"/>
        <v>0.07</v>
      </c>
      <c r="I48" s="79">
        <f t="shared" si="7"/>
        <v>2.8</v>
      </c>
      <c r="J48" s="79">
        <f t="shared" si="7"/>
        <v>0.01</v>
      </c>
      <c r="K48" s="79">
        <f t="shared" si="7"/>
        <v>1.1</v>
      </c>
      <c r="L48" s="79">
        <f t="shared" si="7"/>
        <v>31.099999999999998</v>
      </c>
      <c r="M48" s="79">
        <f t="shared" si="7"/>
        <v>76.15</v>
      </c>
      <c r="N48" s="79">
        <f t="shared" si="7"/>
        <v>12.4</v>
      </c>
      <c r="O48" s="79">
        <f t="shared" si="7"/>
        <v>1.24</v>
      </c>
      <c r="P48" s="232">
        <f t="shared" si="7"/>
        <v>15.870000000000001</v>
      </c>
    </row>
    <row r="49" spans="2:16" ht="15">
      <c r="B49" s="163" t="s">
        <v>199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9"/>
    </row>
    <row r="50" spans="1:16" ht="20.4">
      <c r="A50" s="160" t="s">
        <v>243</v>
      </c>
      <c r="B50" s="8" t="s">
        <v>242</v>
      </c>
      <c r="C50" s="5">
        <v>100</v>
      </c>
      <c r="D50" s="83">
        <v>7.2</v>
      </c>
      <c r="E50" s="83">
        <v>8.3</v>
      </c>
      <c r="F50" s="83">
        <v>59</v>
      </c>
      <c r="G50" s="83">
        <v>338</v>
      </c>
      <c r="H50" s="83">
        <v>0.08</v>
      </c>
      <c r="I50" s="83">
        <v>0</v>
      </c>
      <c r="J50" s="83">
        <v>0.07</v>
      </c>
      <c r="K50" s="83">
        <v>1</v>
      </c>
      <c r="L50" s="83">
        <v>23</v>
      </c>
      <c r="M50" s="83">
        <v>63</v>
      </c>
      <c r="N50" s="83">
        <v>10</v>
      </c>
      <c r="O50" s="83">
        <v>0.8</v>
      </c>
      <c r="P50" s="159">
        <v>8</v>
      </c>
    </row>
    <row r="51" spans="1:16" ht="15" thickBot="1">
      <c r="A51" s="227" t="s">
        <v>228</v>
      </c>
      <c r="B51" s="228" t="s">
        <v>36</v>
      </c>
      <c r="C51" s="229" t="s">
        <v>37</v>
      </c>
      <c r="D51" s="230">
        <v>0.1</v>
      </c>
      <c r="E51" s="230">
        <v>0</v>
      </c>
      <c r="F51" s="230">
        <v>15.2</v>
      </c>
      <c r="G51" s="230">
        <v>61</v>
      </c>
      <c r="H51" s="230">
        <v>0</v>
      </c>
      <c r="I51" s="230">
        <v>2.8</v>
      </c>
      <c r="J51" s="230">
        <v>0</v>
      </c>
      <c r="K51" s="230">
        <v>0</v>
      </c>
      <c r="L51" s="230">
        <v>14.2</v>
      </c>
      <c r="M51" s="230">
        <v>4</v>
      </c>
      <c r="N51" s="230">
        <v>2</v>
      </c>
      <c r="O51" s="230">
        <v>0.4</v>
      </c>
      <c r="P51" s="231">
        <v>4.87</v>
      </c>
    </row>
    <row r="52" spans="1:16" ht="15" thickBot="1">
      <c r="A52" s="161"/>
      <c r="B52" s="9" t="s">
        <v>11</v>
      </c>
      <c r="C52" s="6"/>
      <c r="D52" s="79">
        <f aca="true" t="shared" si="8" ref="D52:P52">SUM(D50:D51)</f>
        <v>7.3</v>
      </c>
      <c r="E52" s="79">
        <f t="shared" si="8"/>
        <v>8.3</v>
      </c>
      <c r="F52" s="79">
        <f t="shared" si="8"/>
        <v>74.2</v>
      </c>
      <c r="G52" s="79">
        <f t="shared" si="8"/>
        <v>399</v>
      </c>
      <c r="H52" s="79">
        <f t="shared" si="8"/>
        <v>0.08</v>
      </c>
      <c r="I52" s="79">
        <f t="shared" si="8"/>
        <v>2.8</v>
      </c>
      <c r="J52" s="79">
        <f t="shared" si="8"/>
        <v>0.07</v>
      </c>
      <c r="K52" s="79">
        <f t="shared" si="8"/>
        <v>1</v>
      </c>
      <c r="L52" s="79">
        <f t="shared" si="8"/>
        <v>37.2</v>
      </c>
      <c r="M52" s="79">
        <f t="shared" si="8"/>
        <v>67</v>
      </c>
      <c r="N52" s="79">
        <f t="shared" si="8"/>
        <v>12</v>
      </c>
      <c r="O52" s="79">
        <f t="shared" si="8"/>
        <v>1.2000000000000002</v>
      </c>
      <c r="P52" s="232">
        <f t="shared" si="8"/>
        <v>12.870000000000001</v>
      </c>
    </row>
    <row r="53" spans="2:16" ht="15">
      <c r="B53" s="163" t="s">
        <v>203</v>
      </c>
      <c r="C53" s="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9"/>
    </row>
    <row r="54" spans="1:16" ht="15">
      <c r="A54" s="164" t="s">
        <v>239</v>
      </c>
      <c r="B54" s="8" t="s">
        <v>46</v>
      </c>
      <c r="C54" s="5">
        <v>60</v>
      </c>
      <c r="D54" s="83">
        <v>1.68</v>
      </c>
      <c r="E54" s="83">
        <v>1.98</v>
      </c>
      <c r="F54" s="83">
        <v>46.38</v>
      </c>
      <c r="G54" s="83">
        <v>210</v>
      </c>
      <c r="H54" s="83">
        <v>0.01</v>
      </c>
      <c r="I54" s="83">
        <v>0</v>
      </c>
      <c r="J54" s="83">
        <v>0</v>
      </c>
      <c r="K54" s="83">
        <v>0.42</v>
      </c>
      <c r="L54" s="83">
        <v>9.6</v>
      </c>
      <c r="M54" s="83">
        <v>21.6</v>
      </c>
      <c r="N54" s="83">
        <v>6</v>
      </c>
      <c r="O54" s="83">
        <v>0.9</v>
      </c>
      <c r="P54" s="159">
        <v>12.71</v>
      </c>
    </row>
    <row r="55" spans="1:16" ht="15" thickBot="1">
      <c r="A55" s="227" t="s">
        <v>229</v>
      </c>
      <c r="B55" s="228" t="s">
        <v>38</v>
      </c>
      <c r="C55" s="229" t="s">
        <v>15</v>
      </c>
      <c r="D55" s="230">
        <v>0.1</v>
      </c>
      <c r="E55" s="230">
        <v>0</v>
      </c>
      <c r="F55" s="230">
        <v>15.2</v>
      </c>
      <c r="G55" s="230">
        <v>61</v>
      </c>
      <c r="H55" s="230">
        <v>0</v>
      </c>
      <c r="I55" s="230">
        <v>2.8</v>
      </c>
      <c r="J55" s="230">
        <v>0</v>
      </c>
      <c r="K55" s="230">
        <v>0</v>
      </c>
      <c r="L55" s="230">
        <v>14.2</v>
      </c>
      <c r="M55" s="230">
        <v>4</v>
      </c>
      <c r="N55" s="230">
        <v>2</v>
      </c>
      <c r="O55" s="230">
        <v>0.4</v>
      </c>
      <c r="P55" s="231">
        <v>2.1</v>
      </c>
    </row>
    <row r="56" spans="1:16" ht="15" thickBot="1">
      <c r="A56" s="161"/>
      <c r="B56" s="9" t="s">
        <v>11</v>
      </c>
      <c r="C56" s="6"/>
      <c r="D56" s="79">
        <f aca="true" t="shared" si="9" ref="D56:P56">SUM(D54:D55)</f>
        <v>1.78</v>
      </c>
      <c r="E56" s="79">
        <f t="shared" si="9"/>
        <v>1.98</v>
      </c>
      <c r="F56" s="79">
        <f t="shared" si="9"/>
        <v>61.58</v>
      </c>
      <c r="G56" s="79">
        <f t="shared" si="9"/>
        <v>271</v>
      </c>
      <c r="H56" s="79">
        <f t="shared" si="9"/>
        <v>0.01</v>
      </c>
      <c r="I56" s="79">
        <f t="shared" si="9"/>
        <v>2.8</v>
      </c>
      <c r="J56" s="79">
        <f t="shared" si="9"/>
        <v>0</v>
      </c>
      <c r="K56" s="79">
        <f t="shared" si="9"/>
        <v>0.42</v>
      </c>
      <c r="L56" s="79">
        <f t="shared" si="9"/>
        <v>23.799999999999997</v>
      </c>
      <c r="M56" s="79">
        <f t="shared" si="9"/>
        <v>25.6</v>
      </c>
      <c r="N56" s="79">
        <f t="shared" si="9"/>
        <v>8</v>
      </c>
      <c r="O56" s="79">
        <f t="shared" si="9"/>
        <v>1.3</v>
      </c>
      <c r="P56" s="232">
        <f t="shared" si="9"/>
        <v>14.81</v>
      </c>
    </row>
    <row r="57" spans="1:18" ht="15" thickBot="1">
      <c r="A57" s="171"/>
      <c r="B57" s="9" t="s">
        <v>32</v>
      </c>
      <c r="C57" s="6"/>
      <c r="D57" s="79">
        <f aca="true" t="shared" si="10" ref="D57:P57">D56+D52+D48+D44+D39+D34+D30+D26+D22+D17</f>
        <v>55.19</v>
      </c>
      <c r="E57" s="79">
        <f t="shared" si="10"/>
        <v>65.85000000000001</v>
      </c>
      <c r="F57" s="79">
        <f t="shared" si="10"/>
        <v>486.24999999999994</v>
      </c>
      <c r="G57" s="79">
        <f t="shared" si="10"/>
        <v>2759.3999999999996</v>
      </c>
      <c r="H57" s="79">
        <f t="shared" si="10"/>
        <v>0.54</v>
      </c>
      <c r="I57" s="79">
        <f t="shared" si="10"/>
        <v>30.27</v>
      </c>
      <c r="J57" s="79">
        <f t="shared" si="10"/>
        <v>0.31000000000000005</v>
      </c>
      <c r="K57" s="79">
        <f t="shared" si="10"/>
        <v>8.73</v>
      </c>
      <c r="L57" s="79">
        <f t="shared" si="10"/>
        <v>557.3</v>
      </c>
      <c r="M57" s="79">
        <f t="shared" si="10"/>
        <v>687.3499999999999</v>
      </c>
      <c r="N57" s="79">
        <f t="shared" si="10"/>
        <v>116.6</v>
      </c>
      <c r="O57" s="79">
        <f t="shared" si="10"/>
        <v>11.7</v>
      </c>
      <c r="P57" s="162">
        <f t="shared" si="10"/>
        <v>150.00000000000003</v>
      </c>
      <c r="Q57" s="150">
        <f>P57-R57</f>
        <v>0</v>
      </c>
      <c r="R57" s="172">
        <v>150</v>
      </c>
    </row>
    <row r="58" spans="1:11" ht="15">
      <c r="A58" s="149"/>
      <c r="B58" s="14"/>
      <c r="C58" s="15"/>
      <c r="D58" s="80"/>
      <c r="E58" s="80"/>
      <c r="F58" s="80"/>
      <c r="G58" s="80"/>
      <c r="H58" s="80"/>
      <c r="K58" s="172"/>
    </row>
    <row r="59" spans="1:29" s="11" customFormat="1" ht="14.4" customHeight="1">
      <c r="A59" s="145"/>
      <c r="B59" s="269" t="s">
        <v>210</v>
      </c>
      <c r="C59" s="269"/>
      <c r="D59" s="269"/>
      <c r="E59" s="275" t="s">
        <v>259</v>
      </c>
      <c r="F59" s="275"/>
      <c r="G59" s="276" t="s">
        <v>35</v>
      </c>
      <c r="H59" s="276"/>
      <c r="I59" s="276"/>
      <c r="J59" s="150"/>
      <c r="K59" s="151"/>
      <c r="M59" s="10"/>
      <c r="N59" s="10"/>
      <c r="O59"/>
      <c r="P59" s="147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11" customFormat="1" ht="15">
      <c r="A60" s="149"/>
      <c r="B60" s="191"/>
      <c r="C60" s="216"/>
      <c r="D60" s="217"/>
      <c r="E60" s="218"/>
      <c r="F60" s="218"/>
      <c r="G60" s="213"/>
      <c r="H60" s="213"/>
      <c r="I60" s="214"/>
      <c r="J60" s="150"/>
      <c r="K60" s="151"/>
      <c r="M60" s="10"/>
      <c r="N60" s="10"/>
      <c r="O60"/>
      <c r="P60" s="147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11" customFormat="1" ht="14.4" customHeight="1">
      <c r="A61" s="145"/>
      <c r="B61" s="269" t="s">
        <v>211</v>
      </c>
      <c r="C61" s="269"/>
      <c r="D61" s="269"/>
      <c r="E61" s="275" t="s">
        <v>259</v>
      </c>
      <c r="F61" s="275"/>
      <c r="G61" s="276" t="s">
        <v>44</v>
      </c>
      <c r="H61" s="276"/>
      <c r="I61" s="276"/>
      <c r="J61" s="150"/>
      <c r="K61" s="151"/>
      <c r="M61" s="10"/>
      <c r="N61" s="10"/>
      <c r="O61"/>
      <c r="P61" s="147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11" customFormat="1" ht="14.4" customHeight="1">
      <c r="A62" s="145"/>
      <c r="B62" s="182"/>
      <c r="C62" s="182"/>
      <c r="D62" s="182"/>
      <c r="E62" s="183"/>
      <c r="F62" s="183"/>
      <c r="G62" s="183"/>
      <c r="H62" s="183"/>
      <c r="I62" s="150"/>
      <c r="J62" s="150"/>
      <c r="K62" s="151"/>
      <c r="M62" s="10"/>
      <c r="N62" s="10"/>
      <c r="O62"/>
      <c r="P62" s="147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11" customFormat="1" ht="15" thickBot="1">
      <c r="A63" s="149"/>
      <c r="B63" s="13"/>
      <c r="C63" s="173"/>
      <c r="D63" s="132"/>
      <c r="E63" s="132"/>
      <c r="F63" s="132"/>
      <c r="G63" s="132"/>
      <c r="H63" s="132"/>
      <c r="I63" s="150"/>
      <c r="J63" s="150"/>
      <c r="K63" s="151"/>
      <c r="M63" s="10"/>
      <c r="N63" s="10"/>
      <c r="O63"/>
      <c r="P63" s="1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1" customFormat="1" ht="14.4" customHeight="1">
      <c r="A64" s="145"/>
      <c r="B64" s="280" t="s">
        <v>258</v>
      </c>
      <c r="C64" s="281"/>
      <c r="D64" s="277" t="s">
        <v>99</v>
      </c>
      <c r="E64" s="278"/>
      <c r="F64" s="278"/>
      <c r="G64" s="279"/>
      <c r="H64" s="132"/>
      <c r="I64" s="150"/>
      <c r="J64" s="150"/>
      <c r="K64" s="151"/>
      <c r="M64" s="10"/>
      <c r="N64" s="10"/>
      <c r="O64"/>
      <c r="P64" s="1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1" customFormat="1" ht="24.6" thickBot="1">
      <c r="A65" s="145"/>
      <c r="B65" s="282"/>
      <c r="C65" s="283"/>
      <c r="D65" s="188" t="s">
        <v>252</v>
      </c>
      <c r="E65" s="189" t="s">
        <v>253</v>
      </c>
      <c r="F65" s="189" t="s">
        <v>254</v>
      </c>
      <c r="G65" s="190" t="s">
        <v>98</v>
      </c>
      <c r="H65" s="132"/>
      <c r="I65" s="150"/>
      <c r="J65" s="150"/>
      <c r="K65" s="151"/>
      <c r="M65" s="10"/>
      <c r="N65" s="10"/>
      <c r="O65"/>
      <c r="P65" s="147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1" customFormat="1" ht="15" thickBot="1">
      <c r="A66" s="145"/>
      <c r="B66" s="284"/>
      <c r="C66" s="285"/>
      <c r="D66" s="91">
        <v>77</v>
      </c>
      <c r="E66" s="79">
        <v>79</v>
      </c>
      <c r="F66" s="79">
        <v>335</v>
      </c>
      <c r="G66" s="85">
        <v>2350</v>
      </c>
      <c r="H66" s="132"/>
      <c r="I66" s="150"/>
      <c r="J66" s="150"/>
      <c r="K66" s="151"/>
      <c r="M66" s="10"/>
      <c r="N66" s="10"/>
      <c r="O66"/>
      <c r="P66" s="147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8" ht="15">
      <c r="A67" s="13">
        <v>0.1</v>
      </c>
      <c r="B67" s="286" t="s">
        <v>115</v>
      </c>
      <c r="C67" s="292"/>
      <c r="D67" s="204">
        <f>D66*A67</f>
        <v>7.7</v>
      </c>
      <c r="E67" s="204">
        <f>E66*A67</f>
        <v>7.9</v>
      </c>
      <c r="F67" s="204">
        <f>F66*A67</f>
        <v>33.5</v>
      </c>
      <c r="G67" s="205">
        <f>G66*A67</f>
        <v>235</v>
      </c>
      <c r="H67" s="132"/>
    </row>
    <row r="68" spans="1:8" ht="15">
      <c r="A68" s="13">
        <v>10</v>
      </c>
      <c r="B68" s="288" t="s">
        <v>116</v>
      </c>
      <c r="C68" s="293"/>
      <c r="D68" s="206">
        <f>D57/A68</f>
        <v>5.519</v>
      </c>
      <c r="E68" s="206">
        <f>E57/A68</f>
        <v>6.585000000000001</v>
      </c>
      <c r="F68" s="206">
        <f>F57/A68</f>
        <v>48.62499999999999</v>
      </c>
      <c r="G68" s="207">
        <f>G57/A68</f>
        <v>275.93999999999994</v>
      </c>
      <c r="H68" s="132"/>
    </row>
    <row r="69" spans="1:14" ht="15" thickBot="1">
      <c r="A69" s="145"/>
      <c r="B69" s="271" t="s">
        <v>118</v>
      </c>
      <c r="C69" s="272"/>
      <c r="D69" s="208">
        <f>D68-D67</f>
        <v>-2.181</v>
      </c>
      <c r="E69" s="208">
        <f aca="true" t="shared" si="11" ref="E69:G69">E68-E67</f>
        <v>-1.3149999999999995</v>
      </c>
      <c r="F69" s="208">
        <f t="shared" si="11"/>
        <v>15.124999999999993</v>
      </c>
      <c r="G69" s="209">
        <f t="shared" si="11"/>
        <v>40.93999999999994</v>
      </c>
      <c r="H69" s="150"/>
      <c r="I69" s="151"/>
      <c r="J69" s="151"/>
      <c r="K69" s="11"/>
      <c r="L69" s="10"/>
      <c r="N69"/>
    </row>
    <row r="70" spans="1:16" s="201" customFormat="1" ht="16.2" thickBot="1">
      <c r="A70" s="196"/>
      <c r="B70" s="273" t="s">
        <v>119</v>
      </c>
      <c r="C70" s="274"/>
      <c r="D70" s="193">
        <f>D68/D67*100-100</f>
        <v>-28.324675324675326</v>
      </c>
      <c r="E70" s="194">
        <f>E68/E67*100-100</f>
        <v>-16.645569620253156</v>
      </c>
      <c r="F70" s="194">
        <f>F68/F67*100-100</f>
        <v>45.149253731343265</v>
      </c>
      <c r="G70" s="195">
        <f>G68/G67*100-100</f>
        <v>17.421276595744658</v>
      </c>
      <c r="H70" s="197"/>
      <c r="I70" s="198"/>
      <c r="J70" s="198"/>
      <c r="K70" s="199"/>
      <c r="L70" s="200"/>
      <c r="M70" s="200"/>
      <c r="P70" s="202"/>
    </row>
    <row r="71" spans="1:14" ht="15">
      <c r="A71" s="145"/>
      <c r="B71" s="11"/>
      <c r="C71" s="10"/>
      <c r="D71" s="150"/>
      <c r="E71" s="95"/>
      <c r="F71" s="95"/>
      <c r="G71" s="95"/>
      <c r="H71" s="95"/>
      <c r="I71"/>
      <c r="J71"/>
      <c r="K71"/>
      <c r="L71"/>
      <c r="M71"/>
      <c r="N71"/>
    </row>
    <row r="72" spans="1:14" ht="15">
      <c r="A72" s="145"/>
      <c r="B72" s="11"/>
      <c r="C72" s="10"/>
      <c r="D72" s="150"/>
      <c r="E72" s="95"/>
      <c r="F72" s="95"/>
      <c r="G72" s="95"/>
      <c r="H72" s="95"/>
      <c r="I72"/>
      <c r="J72"/>
      <c r="K72"/>
      <c r="L72"/>
      <c r="M72"/>
      <c r="N72"/>
    </row>
    <row r="73" spans="1:14" ht="15">
      <c r="A73" s="145"/>
      <c r="B73" s="151"/>
      <c r="C73" s="11"/>
      <c r="D73" s="150"/>
      <c r="E73" s="150"/>
      <c r="F73" s="95"/>
      <c r="G73" s="95"/>
      <c r="H73" s="95"/>
      <c r="I73"/>
      <c r="J73"/>
      <c r="K73"/>
      <c r="L73"/>
      <c r="M73"/>
      <c r="N73"/>
    </row>
    <row r="74" spans="1:14" ht="15">
      <c r="A74" s="145"/>
      <c r="B74" s="151"/>
      <c r="C74" s="11"/>
      <c r="D74" s="150"/>
      <c r="E74" s="150"/>
      <c r="F74" s="95"/>
      <c r="G74" s="95"/>
      <c r="H74" s="95"/>
      <c r="I74"/>
      <c r="J74"/>
      <c r="K74"/>
      <c r="L74"/>
      <c r="M74"/>
      <c r="N74"/>
    </row>
    <row r="75" spans="1:14" ht="15">
      <c r="A75" s="145"/>
      <c r="B75" s="151"/>
      <c r="C75" s="11"/>
      <c r="D75" s="150"/>
      <c r="E75" s="150"/>
      <c r="F75" s="95"/>
      <c r="G75" s="95"/>
      <c r="H75" s="95"/>
      <c r="I75"/>
      <c r="J75"/>
      <c r="K75"/>
      <c r="L75"/>
      <c r="M75"/>
      <c r="N75"/>
    </row>
    <row r="76" spans="1:14" ht="15">
      <c r="A76" s="145"/>
      <c r="B76" s="151"/>
      <c r="C76" s="11"/>
      <c r="D76" s="150"/>
      <c r="E76" s="150"/>
      <c r="F76" s="95"/>
      <c r="G76" s="95"/>
      <c r="H76" s="95"/>
      <c r="I76"/>
      <c r="J76"/>
      <c r="K76"/>
      <c r="L76"/>
      <c r="M76"/>
      <c r="N76"/>
    </row>
    <row r="77" spans="1:14" ht="15">
      <c r="A77" s="145"/>
      <c r="B77" s="151"/>
      <c r="C77" s="11"/>
      <c r="D77" s="150"/>
      <c r="E77" s="150"/>
      <c r="F77" s="95"/>
      <c r="G77" s="95"/>
      <c r="H77" s="95"/>
      <c r="I77"/>
      <c r="J77"/>
      <c r="K77"/>
      <c r="L77"/>
      <c r="M77"/>
      <c r="N77"/>
    </row>
    <row r="78" spans="1:14" ht="15">
      <c r="A78" s="145"/>
      <c r="B78" s="151"/>
      <c r="C78" s="11"/>
      <c r="D78" s="150"/>
      <c r="E78" s="150"/>
      <c r="F78" s="95"/>
      <c r="G78" s="95"/>
      <c r="H78" s="95"/>
      <c r="I78"/>
      <c r="J78"/>
      <c r="K78"/>
      <c r="L78"/>
      <c r="M78"/>
      <c r="N78"/>
    </row>
    <row r="79" spans="1:14" ht="15">
      <c r="A79" s="145"/>
      <c r="B79" s="151"/>
      <c r="C79" s="11"/>
      <c r="D79" s="150"/>
      <c r="E79" s="150"/>
      <c r="F79" s="95"/>
      <c r="G79" s="95"/>
      <c r="H79" s="95"/>
      <c r="I79"/>
      <c r="J79"/>
      <c r="K79"/>
      <c r="L79"/>
      <c r="M79"/>
      <c r="N79"/>
    </row>
    <row r="80" spans="1:14" ht="15">
      <c r="A80" s="145"/>
      <c r="B80" s="151"/>
      <c r="C80" s="11"/>
      <c r="D80" s="150"/>
      <c r="E80" s="150"/>
      <c r="F80" s="95"/>
      <c r="G80" s="95"/>
      <c r="H80" s="95"/>
      <c r="I80"/>
      <c r="J80"/>
      <c r="K80"/>
      <c r="L80"/>
      <c r="M80"/>
      <c r="N80"/>
    </row>
    <row r="81" spans="1:14" ht="15">
      <c r="A81" s="145"/>
      <c r="B81" s="151"/>
      <c r="C81" s="11"/>
      <c r="D81" s="150"/>
      <c r="E81" s="150"/>
      <c r="F81" s="95"/>
      <c r="G81" s="95"/>
      <c r="H81" s="95"/>
      <c r="I81"/>
      <c r="J81"/>
      <c r="K81"/>
      <c r="L81"/>
      <c r="M81"/>
      <c r="N81"/>
    </row>
    <row r="82" spans="1:14" ht="15">
      <c r="A82" s="145"/>
      <c r="B82" s="151"/>
      <c r="C82" s="11"/>
      <c r="D82" s="150"/>
      <c r="E82" s="150"/>
      <c r="F82" s="95"/>
      <c r="G82" s="95"/>
      <c r="H82" s="95"/>
      <c r="I82"/>
      <c r="J82"/>
      <c r="K82"/>
      <c r="L82"/>
      <c r="M82"/>
      <c r="N82"/>
    </row>
    <row r="83" spans="1:14" ht="15">
      <c r="A83" s="145"/>
      <c r="B83"/>
      <c r="C83"/>
      <c r="D83" s="95"/>
      <c r="E83" s="95"/>
      <c r="F83" s="95"/>
      <c r="G83" s="95"/>
      <c r="H83" s="95"/>
      <c r="I83"/>
      <c r="J83"/>
      <c r="K83"/>
      <c r="L83"/>
      <c r="M83"/>
      <c r="N83"/>
    </row>
    <row r="84" spans="1:14" ht="15">
      <c r="A84" s="145"/>
      <c r="B84" s="151"/>
      <c r="C84" s="11"/>
      <c r="D84" s="150"/>
      <c r="E84" s="150"/>
      <c r="F84" s="95"/>
      <c r="G84" s="95"/>
      <c r="H84" s="95"/>
      <c r="I84"/>
      <c r="J84"/>
      <c r="K84"/>
      <c r="L84"/>
      <c r="M84"/>
      <c r="N84"/>
    </row>
    <row r="85" spans="1:14" ht="15">
      <c r="A85" s="145"/>
      <c r="B85" s="151"/>
      <c r="C85" s="11"/>
      <c r="D85" s="150"/>
      <c r="E85" s="150"/>
      <c r="F85" s="95"/>
      <c r="G85" s="95"/>
      <c r="H85" s="95"/>
      <c r="I85"/>
      <c r="J85"/>
      <c r="K85"/>
      <c r="L85"/>
      <c r="M85"/>
      <c r="N85"/>
    </row>
    <row r="86" spans="1:14" ht="15">
      <c r="A86" s="145"/>
      <c r="B86" s="151"/>
      <c r="C86" s="11"/>
      <c r="D86" s="150"/>
      <c r="E86" s="150"/>
      <c r="F86" s="95"/>
      <c r="G86" s="95"/>
      <c r="H86" s="95"/>
      <c r="I86"/>
      <c r="J86"/>
      <c r="K86"/>
      <c r="L86"/>
      <c r="M86"/>
      <c r="N86"/>
    </row>
    <row r="87" spans="1:14" ht="15">
      <c r="A87" s="145"/>
      <c r="B87" s="151"/>
      <c r="C87" s="11"/>
      <c r="D87" s="150"/>
      <c r="E87" s="150"/>
      <c r="F87" s="95"/>
      <c r="G87" s="95"/>
      <c r="H87" s="95"/>
      <c r="I87"/>
      <c r="J87"/>
      <c r="K87"/>
      <c r="L87"/>
      <c r="M87"/>
      <c r="N87"/>
    </row>
    <row r="88" spans="1:14" ht="15">
      <c r="A88" s="145"/>
      <c r="B88" s="151"/>
      <c r="C88" s="11"/>
      <c r="D88" s="150"/>
      <c r="E88" s="150"/>
      <c r="F88" s="95"/>
      <c r="G88" s="95"/>
      <c r="H88" s="95"/>
      <c r="I88"/>
      <c r="J88"/>
      <c r="K88"/>
      <c r="L88"/>
      <c r="M88"/>
      <c r="N88"/>
    </row>
    <row r="89" spans="1:14" ht="15">
      <c r="A89" s="145"/>
      <c r="B89" s="151"/>
      <c r="C89" s="11"/>
      <c r="D89" s="150"/>
      <c r="E89" s="150"/>
      <c r="F89" s="95"/>
      <c r="G89" s="95"/>
      <c r="H89" s="95"/>
      <c r="I89"/>
      <c r="J89"/>
      <c r="K89"/>
      <c r="L89"/>
      <c r="M89"/>
      <c r="N89"/>
    </row>
    <row r="90" spans="1:14" ht="15">
      <c r="A90" s="145"/>
      <c r="B90" s="151"/>
      <c r="C90" s="11"/>
      <c r="D90" s="150"/>
      <c r="E90" s="150"/>
      <c r="F90" s="95"/>
      <c r="G90" s="95"/>
      <c r="H90" s="95"/>
      <c r="I90"/>
      <c r="J90"/>
      <c r="K90"/>
      <c r="L90"/>
      <c r="M90"/>
      <c r="N90"/>
    </row>
    <row r="91" spans="1:14" ht="15">
      <c r="A91" s="145"/>
      <c r="B91" s="151"/>
      <c r="C91" s="11"/>
      <c r="D91" s="150"/>
      <c r="E91" s="150"/>
      <c r="F91" s="95"/>
      <c r="G91" s="95"/>
      <c r="H91" s="95"/>
      <c r="I91"/>
      <c r="J91"/>
      <c r="K91"/>
      <c r="L91"/>
      <c r="M91"/>
      <c r="N91"/>
    </row>
    <row r="92" spans="1:14" ht="15">
      <c r="A92" s="145"/>
      <c r="B92" s="151"/>
      <c r="C92" s="11"/>
      <c r="D92" s="150"/>
      <c r="E92" s="150"/>
      <c r="F92" s="95"/>
      <c r="G92" s="95"/>
      <c r="H92" s="95"/>
      <c r="I92"/>
      <c r="J92"/>
      <c r="K92"/>
      <c r="L92"/>
      <c r="M92"/>
      <c r="N92"/>
    </row>
    <row r="93" spans="1:14" ht="15">
      <c r="A93" s="14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4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4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4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4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4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4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4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</sheetData>
  <mergeCells count="47">
    <mergeCell ref="A1:B1"/>
    <mergeCell ref="D1:F1"/>
    <mergeCell ref="I1:K1"/>
    <mergeCell ref="M1:O1"/>
    <mergeCell ref="A2:B2"/>
    <mergeCell ref="I2:K2"/>
    <mergeCell ref="M2:O2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X3:Z3"/>
    <mergeCell ref="AA3:AC3"/>
    <mergeCell ref="D2:G2"/>
    <mergeCell ref="D3:G3"/>
    <mergeCell ref="A4:B4"/>
    <mergeCell ref="I4:K4"/>
    <mergeCell ref="M4:O4"/>
    <mergeCell ref="B6:M6"/>
    <mergeCell ref="D4:G4"/>
    <mergeCell ref="B7:M7"/>
    <mergeCell ref="B8:M8"/>
    <mergeCell ref="A10:A11"/>
    <mergeCell ref="B10:B11"/>
    <mergeCell ref="C10:C11"/>
    <mergeCell ref="D10:F10"/>
    <mergeCell ref="G10:G11"/>
    <mergeCell ref="H10:K10"/>
    <mergeCell ref="L10:O10"/>
    <mergeCell ref="P10:P11"/>
    <mergeCell ref="B59:D59"/>
    <mergeCell ref="B61:D61"/>
    <mergeCell ref="E59:F59"/>
    <mergeCell ref="G59:I59"/>
    <mergeCell ref="E61:F61"/>
    <mergeCell ref="G61:I61"/>
    <mergeCell ref="B67:C67"/>
    <mergeCell ref="B68:C68"/>
    <mergeCell ref="B69:C69"/>
    <mergeCell ref="B70:C70"/>
    <mergeCell ref="D64:G64"/>
    <mergeCell ref="B64:C66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2018г&amp;Rсогласно СанПиН 2.4.5.2409-08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tabSelected="1" zoomScale="80" zoomScaleNormal="80" workbookViewId="0" topLeftCell="A7">
      <selection activeCell="A46" sqref="A46:P47"/>
    </sheetView>
  </sheetViews>
  <sheetFormatPr defaultColWidth="9.140625" defaultRowHeight="15"/>
  <cols>
    <col min="1" max="1" width="9.421875" style="160" customWidth="1"/>
    <col min="2" max="2" width="23.8515625" style="1" customWidth="1"/>
    <col min="3" max="3" width="7.00390625" style="5" customWidth="1"/>
    <col min="4" max="6" width="7.00390625" style="83" customWidth="1"/>
    <col min="7" max="7" width="8.00390625" style="83" customWidth="1"/>
    <col min="8" max="8" width="7.00390625" style="81" customWidth="1"/>
    <col min="9" max="9" width="7.7109375" style="150" customWidth="1"/>
    <col min="10" max="10" width="7.57421875" style="150" customWidth="1"/>
    <col min="11" max="11" width="7.421875" style="151" customWidth="1"/>
    <col min="12" max="12" width="7.00390625" style="11" customWidth="1"/>
    <col min="13" max="13" width="7.421875" style="10" customWidth="1"/>
    <col min="14" max="14" width="7.28125" style="10" customWidth="1"/>
    <col min="15" max="15" width="7.421875" style="0" customWidth="1"/>
    <col min="16" max="16" width="9.140625" style="147" customWidth="1"/>
  </cols>
  <sheetData>
    <row r="1" spans="1:16" s="134" customFormat="1" ht="18" customHeight="1">
      <c r="A1" s="249" t="s">
        <v>33</v>
      </c>
      <c r="B1" s="249"/>
      <c r="C1" s="223"/>
      <c r="D1" s="249" t="s">
        <v>33</v>
      </c>
      <c r="E1" s="249"/>
      <c r="F1" s="249"/>
      <c r="G1" s="223"/>
      <c r="H1" s="224"/>
      <c r="I1" s="250" t="s">
        <v>33</v>
      </c>
      <c r="J1" s="250"/>
      <c r="K1" s="250"/>
      <c r="L1" s="234"/>
      <c r="M1" s="250" t="s">
        <v>34</v>
      </c>
      <c r="N1" s="250"/>
      <c r="O1" s="250"/>
      <c r="P1" s="225"/>
    </row>
    <row r="2" spans="1:29" s="136" customFormat="1" ht="52.8" customHeight="1">
      <c r="A2" s="251" t="s">
        <v>137</v>
      </c>
      <c r="B2" s="251"/>
      <c r="C2" s="219"/>
      <c r="D2" s="253" t="str">
        <f>U2</f>
        <v>Директор муниципального казенного общеобразовательного учреждения "Средняя общеобразовательная школа № 2  городского округа город Нововоронеж"</v>
      </c>
      <c r="E2" s="253"/>
      <c r="F2" s="253"/>
      <c r="G2" s="253"/>
      <c r="H2" s="220"/>
      <c r="I2" s="252" t="s">
        <v>124</v>
      </c>
      <c r="J2" s="252"/>
      <c r="K2" s="252"/>
      <c r="L2" s="235"/>
      <c r="M2" s="252" t="s">
        <v>255</v>
      </c>
      <c r="N2" s="252"/>
      <c r="O2" s="252"/>
      <c r="P2" s="135"/>
      <c r="R2" s="294" t="s">
        <v>249</v>
      </c>
      <c r="S2" s="294"/>
      <c r="T2" s="294"/>
      <c r="U2" s="251" t="s">
        <v>138</v>
      </c>
      <c r="V2" s="251"/>
      <c r="W2" s="251"/>
      <c r="X2" s="251" t="s">
        <v>139</v>
      </c>
      <c r="Y2" s="251"/>
      <c r="Z2" s="251"/>
      <c r="AA2" s="294" t="s">
        <v>140</v>
      </c>
      <c r="AB2" s="294"/>
      <c r="AC2" s="294"/>
    </row>
    <row r="3" spans="1:29" s="186" customFormat="1" ht="18" customHeight="1">
      <c r="A3" s="253" t="s">
        <v>141</v>
      </c>
      <c r="B3" s="253"/>
      <c r="C3" s="221"/>
      <c r="D3" s="253" t="str">
        <f>U3</f>
        <v>________________  В.С. Зайцева</v>
      </c>
      <c r="E3" s="253"/>
      <c r="F3" s="253"/>
      <c r="G3" s="253"/>
      <c r="H3" s="222"/>
      <c r="I3" s="254" t="s">
        <v>142</v>
      </c>
      <c r="J3" s="254"/>
      <c r="K3" s="254"/>
      <c r="L3" s="236"/>
      <c r="M3" s="254" t="s">
        <v>256</v>
      </c>
      <c r="N3" s="254"/>
      <c r="O3" s="254"/>
      <c r="P3" s="185"/>
      <c r="R3" s="295" t="s">
        <v>261</v>
      </c>
      <c r="S3" s="295"/>
      <c r="T3" s="295"/>
      <c r="U3" s="253" t="s">
        <v>262</v>
      </c>
      <c r="V3" s="253"/>
      <c r="W3" s="253"/>
      <c r="X3" s="253" t="s">
        <v>263</v>
      </c>
      <c r="Y3" s="253"/>
      <c r="Z3" s="253"/>
      <c r="AA3" s="295" t="s">
        <v>264</v>
      </c>
      <c r="AB3" s="295"/>
      <c r="AC3" s="295"/>
    </row>
    <row r="4" spans="1:16" s="137" customFormat="1" ht="18" customHeight="1">
      <c r="A4" s="253" t="s">
        <v>143</v>
      </c>
      <c r="B4" s="253"/>
      <c r="C4" s="221"/>
      <c r="D4" s="253" t="s">
        <v>143</v>
      </c>
      <c r="E4" s="253"/>
      <c r="F4" s="253"/>
      <c r="G4" s="253"/>
      <c r="H4" s="222"/>
      <c r="I4" s="253" t="s">
        <v>248</v>
      </c>
      <c r="J4" s="253"/>
      <c r="K4" s="253"/>
      <c r="L4" s="237"/>
      <c r="M4" s="253" t="s">
        <v>248</v>
      </c>
      <c r="N4" s="253"/>
      <c r="O4" s="253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5" t="s">
        <v>144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46"/>
      <c r="O6" s="146"/>
    </row>
    <row r="7" spans="1:15" ht="14.4" customHeight="1">
      <c r="A7" s="145"/>
      <c r="B7" s="255" t="s">
        <v>220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46"/>
      <c r="O7" s="146"/>
    </row>
    <row r="8" spans="1:15" ht="14.4" customHeight="1">
      <c r="A8" s="145"/>
      <c r="B8" s="270" t="s">
        <v>217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48"/>
      <c r="O8" s="148"/>
    </row>
    <row r="9" spans="1:8" ht="7.8" customHeight="1" thickBot="1">
      <c r="A9" s="149"/>
      <c r="B9" s="181"/>
      <c r="C9" s="181"/>
      <c r="D9" s="181"/>
      <c r="E9" s="181"/>
      <c r="F9" s="181"/>
      <c r="G9" s="181"/>
      <c r="H9" s="181"/>
    </row>
    <row r="10" spans="1:16" s="152" customFormat="1" ht="15" customHeight="1" thickBot="1">
      <c r="A10" s="256" t="s">
        <v>145</v>
      </c>
      <c r="B10" s="258" t="s">
        <v>0</v>
      </c>
      <c r="C10" s="260" t="s">
        <v>1</v>
      </c>
      <c r="D10" s="262" t="s">
        <v>2</v>
      </c>
      <c r="E10" s="263"/>
      <c r="F10" s="264"/>
      <c r="G10" s="265" t="s">
        <v>250</v>
      </c>
      <c r="H10" s="262" t="s">
        <v>146</v>
      </c>
      <c r="I10" s="263"/>
      <c r="J10" s="263"/>
      <c r="K10" s="264"/>
      <c r="L10" s="262" t="s">
        <v>147</v>
      </c>
      <c r="M10" s="263"/>
      <c r="N10" s="263"/>
      <c r="O10" s="264"/>
      <c r="P10" s="290" t="s">
        <v>6</v>
      </c>
    </row>
    <row r="11" spans="1:16" s="152" customFormat="1" ht="23.4" customHeight="1" thickBot="1">
      <c r="A11" s="257"/>
      <c r="B11" s="259"/>
      <c r="C11" s="261"/>
      <c r="D11" s="87" t="s">
        <v>3</v>
      </c>
      <c r="E11" s="87" t="s">
        <v>4</v>
      </c>
      <c r="F11" s="87" t="s">
        <v>5</v>
      </c>
      <c r="G11" s="266"/>
      <c r="H11" s="87" t="s">
        <v>148</v>
      </c>
      <c r="I11" s="87" t="s">
        <v>149</v>
      </c>
      <c r="J11" s="87" t="s">
        <v>150</v>
      </c>
      <c r="K11" s="87" t="s">
        <v>151</v>
      </c>
      <c r="L11" s="87" t="s">
        <v>152</v>
      </c>
      <c r="M11" s="87" t="s">
        <v>153</v>
      </c>
      <c r="N11" s="87" t="s">
        <v>154</v>
      </c>
      <c r="O11" s="87" t="s">
        <v>155</v>
      </c>
      <c r="P11" s="291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7">
        <v>16</v>
      </c>
    </row>
    <row r="13" spans="1:16" ht="15">
      <c r="A13" s="155"/>
      <c r="B13" s="156" t="s">
        <v>156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0" t="s">
        <v>222</v>
      </c>
      <c r="B14" s="8" t="s">
        <v>223</v>
      </c>
      <c r="C14" s="5">
        <v>30</v>
      </c>
      <c r="D14" s="83">
        <v>3.12</v>
      </c>
      <c r="E14" s="83">
        <v>5.61</v>
      </c>
      <c r="F14" s="83">
        <v>0.06</v>
      </c>
      <c r="G14" s="83">
        <v>63.3</v>
      </c>
      <c r="H14" s="83">
        <v>0.06</v>
      </c>
      <c r="I14" s="83">
        <v>0</v>
      </c>
      <c r="J14" s="83">
        <v>0</v>
      </c>
      <c r="K14" s="83">
        <v>0.09</v>
      </c>
      <c r="L14" s="83">
        <v>9.3</v>
      </c>
      <c r="M14" s="83">
        <v>44.7</v>
      </c>
      <c r="N14" s="83">
        <v>5.4</v>
      </c>
      <c r="O14" s="83">
        <v>0.48</v>
      </c>
      <c r="P14" s="159">
        <v>15</v>
      </c>
    </row>
    <row r="15" spans="1:16" ht="15">
      <c r="A15" s="160" t="s">
        <v>224</v>
      </c>
      <c r="B15" s="8" t="s">
        <v>226</v>
      </c>
      <c r="C15" s="5">
        <v>25</v>
      </c>
      <c r="D15" s="83">
        <v>1.87</v>
      </c>
      <c r="E15" s="83">
        <v>0.72</v>
      </c>
      <c r="F15" s="83">
        <v>12.75</v>
      </c>
      <c r="G15" s="83">
        <v>65.5</v>
      </c>
      <c r="H15" s="83">
        <v>0.02</v>
      </c>
      <c r="I15" s="83">
        <v>0</v>
      </c>
      <c r="J15" s="83">
        <v>0</v>
      </c>
      <c r="K15" s="83">
        <v>0.42</v>
      </c>
      <c r="L15" s="83">
        <v>4.75</v>
      </c>
      <c r="M15" s="83">
        <v>16.25</v>
      </c>
      <c r="N15" s="83">
        <v>3.25</v>
      </c>
      <c r="O15" s="83">
        <v>0.3</v>
      </c>
      <c r="P15" s="159">
        <v>2.11</v>
      </c>
    </row>
    <row r="16" spans="1:16" ht="15" thickBot="1">
      <c r="A16" s="227" t="s">
        <v>228</v>
      </c>
      <c r="B16" s="228" t="s">
        <v>36</v>
      </c>
      <c r="C16" s="229" t="s">
        <v>37</v>
      </c>
      <c r="D16" s="230">
        <v>0.1</v>
      </c>
      <c r="E16" s="230">
        <v>0</v>
      </c>
      <c r="F16" s="230">
        <v>15.2</v>
      </c>
      <c r="G16" s="230">
        <v>61</v>
      </c>
      <c r="H16" s="230">
        <v>0</v>
      </c>
      <c r="I16" s="230">
        <v>2.8</v>
      </c>
      <c r="J16" s="230">
        <v>0</v>
      </c>
      <c r="K16" s="230">
        <v>0</v>
      </c>
      <c r="L16" s="230">
        <v>14.2</v>
      </c>
      <c r="M16" s="230">
        <v>4</v>
      </c>
      <c r="N16" s="230">
        <v>2</v>
      </c>
      <c r="O16" s="230">
        <v>0.4</v>
      </c>
      <c r="P16" s="231">
        <v>4.87</v>
      </c>
    </row>
    <row r="17" spans="1:16" s="2" customFormat="1" ht="15" thickBot="1">
      <c r="A17" s="161"/>
      <c r="B17" s="9" t="s">
        <v>11</v>
      </c>
      <c r="C17" s="6"/>
      <c r="D17" s="79">
        <f aca="true" t="shared" si="0" ref="D17:P17">SUM(D14:D16)</f>
        <v>5.09</v>
      </c>
      <c r="E17" s="79">
        <f t="shared" si="0"/>
        <v>6.33</v>
      </c>
      <c r="F17" s="79">
        <f t="shared" si="0"/>
        <v>28.009999999999998</v>
      </c>
      <c r="G17" s="79">
        <f t="shared" si="0"/>
        <v>189.8</v>
      </c>
      <c r="H17" s="79">
        <f t="shared" si="0"/>
        <v>0.08</v>
      </c>
      <c r="I17" s="79">
        <f t="shared" si="0"/>
        <v>2.8</v>
      </c>
      <c r="J17" s="79">
        <f t="shared" si="0"/>
        <v>0</v>
      </c>
      <c r="K17" s="79">
        <f t="shared" si="0"/>
        <v>0.51</v>
      </c>
      <c r="L17" s="79">
        <f t="shared" si="0"/>
        <v>28.25</v>
      </c>
      <c r="M17" s="79">
        <f t="shared" si="0"/>
        <v>64.95</v>
      </c>
      <c r="N17" s="79">
        <f t="shared" si="0"/>
        <v>10.65</v>
      </c>
      <c r="O17" s="79">
        <f t="shared" si="0"/>
        <v>1.1800000000000002</v>
      </c>
      <c r="P17" s="232">
        <f t="shared" si="0"/>
        <v>21.98</v>
      </c>
    </row>
    <row r="18" spans="2:16" ht="15">
      <c r="B18" s="163" t="s">
        <v>165</v>
      </c>
      <c r="C18" s="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9"/>
    </row>
    <row r="19" spans="1:16" ht="26.4">
      <c r="A19" s="158" t="s">
        <v>221</v>
      </c>
      <c r="B19" s="8" t="s">
        <v>227</v>
      </c>
      <c r="C19" s="5">
        <v>20</v>
      </c>
      <c r="D19" s="184">
        <v>5.12</v>
      </c>
      <c r="E19" s="184">
        <v>5.22</v>
      </c>
      <c r="F19" s="184">
        <v>0</v>
      </c>
      <c r="G19" s="184">
        <v>68.6</v>
      </c>
      <c r="H19" s="184">
        <v>0.01</v>
      </c>
      <c r="I19" s="184">
        <v>1.4</v>
      </c>
      <c r="J19" s="184">
        <v>0.04</v>
      </c>
      <c r="K19" s="184">
        <v>0.1</v>
      </c>
      <c r="L19" s="184">
        <v>180</v>
      </c>
      <c r="M19" s="184">
        <v>118</v>
      </c>
      <c r="N19" s="184">
        <v>10</v>
      </c>
      <c r="O19" s="184">
        <v>0.18</v>
      </c>
      <c r="P19" s="159">
        <v>16</v>
      </c>
    </row>
    <row r="20" spans="1:16" ht="15">
      <c r="A20" s="158" t="s">
        <v>224</v>
      </c>
      <c r="B20" s="8" t="s">
        <v>226</v>
      </c>
      <c r="C20" s="5">
        <v>25</v>
      </c>
      <c r="D20" s="184">
        <v>1.87</v>
      </c>
      <c r="E20" s="184">
        <v>0.72</v>
      </c>
      <c r="F20" s="184">
        <v>12.75</v>
      </c>
      <c r="G20" s="184">
        <v>65.5</v>
      </c>
      <c r="H20" s="184">
        <v>0.02</v>
      </c>
      <c r="I20" s="184">
        <v>0</v>
      </c>
      <c r="J20" s="184">
        <v>0</v>
      </c>
      <c r="K20" s="184">
        <v>0.42</v>
      </c>
      <c r="L20" s="184">
        <v>4.75</v>
      </c>
      <c r="M20" s="184">
        <v>16.25</v>
      </c>
      <c r="N20" s="184">
        <v>3.25</v>
      </c>
      <c r="O20" s="184">
        <v>0.3</v>
      </c>
      <c r="P20" s="159">
        <v>2.11</v>
      </c>
    </row>
    <row r="21" spans="1:16" ht="15" thickBot="1">
      <c r="A21" s="227" t="s">
        <v>229</v>
      </c>
      <c r="B21" s="228" t="s">
        <v>38</v>
      </c>
      <c r="C21" s="229" t="s">
        <v>15</v>
      </c>
      <c r="D21" s="230">
        <v>0.1</v>
      </c>
      <c r="E21" s="230">
        <v>0</v>
      </c>
      <c r="F21" s="230">
        <v>15.2</v>
      </c>
      <c r="G21" s="230">
        <v>61</v>
      </c>
      <c r="H21" s="230">
        <v>0</v>
      </c>
      <c r="I21" s="230">
        <v>2.8</v>
      </c>
      <c r="J21" s="230">
        <v>0</v>
      </c>
      <c r="K21" s="230">
        <v>0</v>
      </c>
      <c r="L21" s="230">
        <v>14.2</v>
      </c>
      <c r="M21" s="230">
        <v>4</v>
      </c>
      <c r="N21" s="230">
        <v>2</v>
      </c>
      <c r="O21" s="230">
        <v>0.4</v>
      </c>
      <c r="P21" s="231">
        <v>2.1</v>
      </c>
    </row>
    <row r="22" spans="1:16" s="2" customFormat="1" ht="15" thickBot="1">
      <c r="A22" s="161"/>
      <c r="B22" s="9" t="s">
        <v>11</v>
      </c>
      <c r="C22" s="6"/>
      <c r="D22" s="79">
        <f aca="true" t="shared" si="1" ref="D22:P22">SUM(D19:D21)</f>
        <v>7.09</v>
      </c>
      <c r="E22" s="79">
        <f t="shared" si="1"/>
        <v>5.9399999999999995</v>
      </c>
      <c r="F22" s="79">
        <f t="shared" si="1"/>
        <v>27.95</v>
      </c>
      <c r="G22" s="79">
        <f t="shared" si="1"/>
        <v>195.1</v>
      </c>
      <c r="H22" s="79">
        <f t="shared" si="1"/>
        <v>0.03</v>
      </c>
      <c r="I22" s="79">
        <f t="shared" si="1"/>
        <v>4.199999999999999</v>
      </c>
      <c r="J22" s="79">
        <f t="shared" si="1"/>
        <v>0.04</v>
      </c>
      <c r="K22" s="79">
        <f t="shared" si="1"/>
        <v>0.52</v>
      </c>
      <c r="L22" s="79">
        <f t="shared" si="1"/>
        <v>198.95</v>
      </c>
      <c r="M22" s="79">
        <f t="shared" si="1"/>
        <v>138.25</v>
      </c>
      <c r="N22" s="79">
        <f t="shared" si="1"/>
        <v>15.25</v>
      </c>
      <c r="O22" s="79">
        <f t="shared" si="1"/>
        <v>0.88</v>
      </c>
      <c r="P22" s="232">
        <f t="shared" si="1"/>
        <v>20.21</v>
      </c>
    </row>
    <row r="23" spans="2:16" ht="15">
      <c r="B23" s="163" t="s">
        <v>171</v>
      </c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9"/>
    </row>
    <row r="24" spans="1:16" ht="15">
      <c r="A24" s="160" t="s">
        <v>241</v>
      </c>
      <c r="B24" s="8" t="s">
        <v>122</v>
      </c>
      <c r="C24" s="5">
        <v>100</v>
      </c>
      <c r="D24" s="83">
        <v>7.3</v>
      </c>
      <c r="E24" s="83">
        <v>9.8</v>
      </c>
      <c r="F24" s="83">
        <v>53</v>
      </c>
      <c r="G24" s="83">
        <v>328</v>
      </c>
      <c r="H24" s="83">
        <v>0.08</v>
      </c>
      <c r="I24" s="83">
        <v>0.17</v>
      </c>
      <c r="J24" s="83">
        <v>0.08</v>
      </c>
      <c r="K24" s="83">
        <v>1</v>
      </c>
      <c r="L24" s="83">
        <v>32</v>
      </c>
      <c r="M24" s="83">
        <v>77</v>
      </c>
      <c r="N24" s="83">
        <v>13</v>
      </c>
      <c r="O24" s="83">
        <v>1</v>
      </c>
      <c r="P24" s="159">
        <v>11</v>
      </c>
    </row>
    <row r="25" spans="1:16" ht="15" thickBot="1">
      <c r="A25" s="227" t="s">
        <v>228</v>
      </c>
      <c r="B25" s="228" t="s">
        <v>36</v>
      </c>
      <c r="C25" s="229" t="s">
        <v>37</v>
      </c>
      <c r="D25" s="230">
        <v>0.1</v>
      </c>
      <c r="E25" s="230">
        <v>0</v>
      </c>
      <c r="F25" s="230">
        <v>15.2</v>
      </c>
      <c r="G25" s="230">
        <v>61</v>
      </c>
      <c r="H25" s="230">
        <v>0</v>
      </c>
      <c r="I25" s="230">
        <v>2.8</v>
      </c>
      <c r="J25" s="230">
        <v>0</v>
      </c>
      <c r="K25" s="230">
        <v>0</v>
      </c>
      <c r="L25" s="230">
        <v>14.2</v>
      </c>
      <c r="M25" s="230">
        <v>4</v>
      </c>
      <c r="N25" s="230">
        <v>2</v>
      </c>
      <c r="O25" s="230">
        <v>0.4</v>
      </c>
      <c r="P25" s="231">
        <v>4.87</v>
      </c>
    </row>
    <row r="26" spans="1:16" ht="15" thickBot="1">
      <c r="A26" s="161"/>
      <c r="B26" s="9" t="s">
        <v>11</v>
      </c>
      <c r="C26" s="6"/>
      <c r="D26" s="79">
        <f aca="true" t="shared" si="2" ref="D26:P26">SUM(D24:D25)</f>
        <v>7.3999999999999995</v>
      </c>
      <c r="E26" s="79">
        <f t="shared" si="2"/>
        <v>9.8</v>
      </c>
      <c r="F26" s="79">
        <f t="shared" si="2"/>
        <v>68.2</v>
      </c>
      <c r="G26" s="79">
        <f t="shared" si="2"/>
        <v>389</v>
      </c>
      <c r="H26" s="79">
        <f t="shared" si="2"/>
        <v>0.08</v>
      </c>
      <c r="I26" s="79">
        <f t="shared" si="2"/>
        <v>2.9699999999999998</v>
      </c>
      <c r="J26" s="79">
        <f t="shared" si="2"/>
        <v>0.08</v>
      </c>
      <c r="K26" s="79">
        <f t="shared" si="2"/>
        <v>1</v>
      </c>
      <c r="L26" s="79">
        <f t="shared" si="2"/>
        <v>46.2</v>
      </c>
      <c r="M26" s="79">
        <f t="shared" si="2"/>
        <v>81</v>
      </c>
      <c r="N26" s="79">
        <f t="shared" si="2"/>
        <v>15</v>
      </c>
      <c r="O26" s="79">
        <f t="shared" si="2"/>
        <v>1.4</v>
      </c>
      <c r="P26" s="232">
        <f t="shared" si="2"/>
        <v>15.870000000000001</v>
      </c>
    </row>
    <row r="27" spans="2:16" ht="15">
      <c r="B27" s="163" t="s">
        <v>175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9"/>
    </row>
    <row r="28" spans="1:16" ht="15">
      <c r="A28" s="164" t="s">
        <v>232</v>
      </c>
      <c r="B28" s="8" t="s">
        <v>121</v>
      </c>
      <c r="C28" s="5">
        <v>100</v>
      </c>
      <c r="D28" s="83">
        <v>7.5</v>
      </c>
      <c r="E28" s="83">
        <v>13</v>
      </c>
      <c r="F28" s="83">
        <v>60</v>
      </c>
      <c r="G28" s="83">
        <v>388</v>
      </c>
      <c r="H28" s="83">
        <v>0.1</v>
      </c>
      <c r="I28" s="83">
        <v>0</v>
      </c>
      <c r="J28" s="83">
        <v>0.08</v>
      </c>
      <c r="K28" s="83">
        <v>1.17</v>
      </c>
      <c r="L28" s="83">
        <v>15</v>
      </c>
      <c r="M28" s="83">
        <v>58</v>
      </c>
      <c r="N28" s="83">
        <v>10</v>
      </c>
      <c r="O28" s="83">
        <v>0.8</v>
      </c>
      <c r="P28" s="159">
        <v>8</v>
      </c>
    </row>
    <row r="29" spans="1:16" ht="15" thickBot="1">
      <c r="A29" s="227" t="s">
        <v>245</v>
      </c>
      <c r="B29" s="228" t="s">
        <v>244</v>
      </c>
      <c r="C29" s="229">
        <v>200</v>
      </c>
      <c r="D29" s="230">
        <v>1</v>
      </c>
      <c r="E29" s="230">
        <v>0.2</v>
      </c>
      <c r="F29" s="230">
        <v>0.2</v>
      </c>
      <c r="G29" s="230">
        <v>92</v>
      </c>
      <c r="H29" s="230">
        <v>0.02</v>
      </c>
      <c r="I29" s="230">
        <v>4</v>
      </c>
      <c r="J29" s="230">
        <v>0</v>
      </c>
      <c r="K29" s="230">
        <v>0</v>
      </c>
      <c r="L29" s="230">
        <v>14</v>
      </c>
      <c r="M29" s="230">
        <v>0</v>
      </c>
      <c r="N29" s="230">
        <v>0</v>
      </c>
      <c r="O29" s="230">
        <v>2.8</v>
      </c>
      <c r="P29" s="231">
        <v>14</v>
      </c>
    </row>
    <row r="30" spans="1:16" ht="15" thickBot="1">
      <c r="A30" s="161"/>
      <c r="B30" s="9" t="s">
        <v>11</v>
      </c>
      <c r="C30" s="6"/>
      <c r="D30" s="79">
        <f aca="true" t="shared" si="3" ref="D30:P30">SUM(D28:D29)</f>
        <v>8.5</v>
      </c>
      <c r="E30" s="79">
        <f t="shared" si="3"/>
        <v>13.2</v>
      </c>
      <c r="F30" s="79">
        <f t="shared" si="3"/>
        <v>60.2</v>
      </c>
      <c r="G30" s="79">
        <f t="shared" si="3"/>
        <v>480</v>
      </c>
      <c r="H30" s="79">
        <f t="shared" si="3"/>
        <v>0.12000000000000001</v>
      </c>
      <c r="I30" s="79">
        <f t="shared" si="3"/>
        <v>4</v>
      </c>
      <c r="J30" s="79">
        <f t="shared" si="3"/>
        <v>0.08</v>
      </c>
      <c r="K30" s="79">
        <f t="shared" si="3"/>
        <v>1.17</v>
      </c>
      <c r="L30" s="79">
        <f t="shared" si="3"/>
        <v>29</v>
      </c>
      <c r="M30" s="79">
        <f t="shared" si="3"/>
        <v>58</v>
      </c>
      <c r="N30" s="79">
        <f t="shared" si="3"/>
        <v>10</v>
      </c>
      <c r="O30" s="79">
        <f t="shared" si="3"/>
        <v>3.5999999999999996</v>
      </c>
      <c r="P30" s="232">
        <f t="shared" si="3"/>
        <v>22</v>
      </c>
    </row>
    <row r="31" spans="2:16" ht="15">
      <c r="B31" s="163" t="s">
        <v>181</v>
      </c>
      <c r="C31" s="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9"/>
    </row>
    <row r="32" spans="1:16" ht="15">
      <c r="A32" s="160" t="s">
        <v>232</v>
      </c>
      <c r="B32" s="8" t="s">
        <v>233</v>
      </c>
      <c r="C32" s="5">
        <v>60</v>
      </c>
      <c r="D32" s="83">
        <v>4.5</v>
      </c>
      <c r="E32" s="83">
        <v>5.88</v>
      </c>
      <c r="F32" s="83">
        <v>44.64</v>
      </c>
      <c r="G32" s="83">
        <v>250.2</v>
      </c>
      <c r="H32" s="83">
        <v>0.04</v>
      </c>
      <c r="I32" s="83">
        <v>0</v>
      </c>
      <c r="J32" s="83">
        <v>0.01</v>
      </c>
      <c r="K32" s="83">
        <v>2.1</v>
      </c>
      <c r="L32" s="83">
        <v>17.4</v>
      </c>
      <c r="M32" s="83">
        <v>54</v>
      </c>
      <c r="N32" s="83">
        <v>12</v>
      </c>
      <c r="O32" s="83">
        <v>1.26</v>
      </c>
      <c r="P32" s="159">
        <v>12</v>
      </c>
    </row>
    <row r="33" spans="1:16" ht="15" thickBot="1">
      <c r="A33" s="227" t="s">
        <v>228</v>
      </c>
      <c r="B33" s="228" t="s">
        <v>36</v>
      </c>
      <c r="C33" s="229" t="s">
        <v>37</v>
      </c>
      <c r="D33" s="230">
        <v>0.1</v>
      </c>
      <c r="E33" s="230">
        <v>0</v>
      </c>
      <c r="F33" s="230">
        <v>15.2</v>
      </c>
      <c r="G33" s="230">
        <v>61</v>
      </c>
      <c r="H33" s="230">
        <v>0</v>
      </c>
      <c r="I33" s="230">
        <v>2.8</v>
      </c>
      <c r="J33" s="230">
        <v>0</v>
      </c>
      <c r="K33" s="230">
        <v>0</v>
      </c>
      <c r="L33" s="230">
        <v>14.2</v>
      </c>
      <c r="M33" s="230">
        <v>4</v>
      </c>
      <c r="N33" s="230">
        <v>2</v>
      </c>
      <c r="O33" s="230">
        <v>0.4</v>
      </c>
      <c r="P33" s="231">
        <v>4.87</v>
      </c>
    </row>
    <row r="34" spans="1:16" ht="15" thickBot="1">
      <c r="A34" s="161"/>
      <c r="B34" s="9" t="s">
        <v>11</v>
      </c>
      <c r="C34" s="6"/>
      <c r="D34" s="79">
        <f aca="true" t="shared" si="4" ref="D34:P34">SUM(D32:D33)</f>
        <v>4.6</v>
      </c>
      <c r="E34" s="79">
        <f t="shared" si="4"/>
        <v>5.88</v>
      </c>
      <c r="F34" s="79">
        <f t="shared" si="4"/>
        <v>59.84</v>
      </c>
      <c r="G34" s="79">
        <f t="shared" si="4"/>
        <v>311.2</v>
      </c>
      <c r="H34" s="79">
        <f t="shared" si="4"/>
        <v>0.04</v>
      </c>
      <c r="I34" s="79">
        <f t="shared" si="4"/>
        <v>2.8</v>
      </c>
      <c r="J34" s="79">
        <f t="shared" si="4"/>
        <v>0.01</v>
      </c>
      <c r="K34" s="79">
        <f t="shared" si="4"/>
        <v>2.1</v>
      </c>
      <c r="L34" s="79">
        <f t="shared" si="4"/>
        <v>31.599999999999998</v>
      </c>
      <c r="M34" s="79">
        <f t="shared" si="4"/>
        <v>58</v>
      </c>
      <c r="N34" s="79">
        <f t="shared" si="4"/>
        <v>14</v>
      </c>
      <c r="O34" s="79">
        <f t="shared" si="4"/>
        <v>1.6600000000000001</v>
      </c>
      <c r="P34" s="232">
        <f t="shared" si="4"/>
        <v>16.87</v>
      </c>
    </row>
    <row r="35" spans="2:16" ht="15">
      <c r="B35" s="156" t="s">
        <v>186</v>
      </c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9"/>
    </row>
    <row r="36" spans="1:16" ht="15">
      <c r="A36" s="160" t="s">
        <v>222</v>
      </c>
      <c r="B36" s="8" t="s">
        <v>223</v>
      </c>
      <c r="C36" s="5">
        <v>30</v>
      </c>
      <c r="D36" s="83">
        <v>3.12</v>
      </c>
      <c r="E36" s="83">
        <v>5.61</v>
      </c>
      <c r="F36" s="83">
        <v>0.06</v>
      </c>
      <c r="G36" s="83">
        <v>63.3</v>
      </c>
      <c r="H36" s="83">
        <v>0.06</v>
      </c>
      <c r="I36" s="83">
        <v>0</v>
      </c>
      <c r="J36" s="83">
        <v>0</v>
      </c>
      <c r="K36" s="83">
        <v>0.09</v>
      </c>
      <c r="L36" s="83">
        <v>9.3</v>
      </c>
      <c r="M36" s="83">
        <v>44.7</v>
      </c>
      <c r="N36" s="83">
        <v>5.4</v>
      </c>
      <c r="O36" s="83">
        <v>0.48</v>
      </c>
      <c r="P36" s="159">
        <v>15</v>
      </c>
    </row>
    <row r="37" spans="1:16" ht="15">
      <c r="A37" s="160" t="s">
        <v>224</v>
      </c>
      <c r="B37" s="8" t="s">
        <v>226</v>
      </c>
      <c r="C37" s="5">
        <v>25</v>
      </c>
      <c r="D37" s="83">
        <v>1.87</v>
      </c>
      <c r="E37" s="83">
        <v>0.72</v>
      </c>
      <c r="F37" s="83">
        <v>12.75</v>
      </c>
      <c r="G37" s="83">
        <v>65.5</v>
      </c>
      <c r="H37" s="83">
        <v>0.02</v>
      </c>
      <c r="I37" s="83">
        <v>0</v>
      </c>
      <c r="J37" s="83">
        <v>0</v>
      </c>
      <c r="K37" s="83">
        <v>0.42</v>
      </c>
      <c r="L37" s="83">
        <v>4.75</v>
      </c>
      <c r="M37" s="83">
        <v>16.25</v>
      </c>
      <c r="N37" s="83">
        <v>3.25</v>
      </c>
      <c r="O37" s="83">
        <v>0.3</v>
      </c>
      <c r="P37" s="159">
        <v>2.11</v>
      </c>
    </row>
    <row r="38" spans="1:16" ht="15" thickBot="1">
      <c r="A38" s="227" t="s">
        <v>228</v>
      </c>
      <c r="B38" s="228" t="s">
        <v>36</v>
      </c>
      <c r="C38" s="229" t="s">
        <v>37</v>
      </c>
      <c r="D38" s="230">
        <v>0.1</v>
      </c>
      <c r="E38" s="230">
        <v>0</v>
      </c>
      <c r="F38" s="230">
        <v>15.2</v>
      </c>
      <c r="G38" s="230">
        <v>61</v>
      </c>
      <c r="H38" s="230">
        <v>0</v>
      </c>
      <c r="I38" s="230">
        <v>2.8</v>
      </c>
      <c r="J38" s="230">
        <v>0</v>
      </c>
      <c r="K38" s="230">
        <v>0</v>
      </c>
      <c r="L38" s="230">
        <v>14.2</v>
      </c>
      <c r="M38" s="230">
        <v>4</v>
      </c>
      <c r="N38" s="230">
        <v>2</v>
      </c>
      <c r="O38" s="230">
        <v>0.4</v>
      </c>
      <c r="P38" s="231">
        <v>4.87</v>
      </c>
    </row>
    <row r="39" spans="1:16" ht="15" thickBot="1">
      <c r="A39" s="161"/>
      <c r="B39" s="9" t="s">
        <v>11</v>
      </c>
      <c r="C39" s="6"/>
      <c r="D39" s="79">
        <f aca="true" t="shared" si="5" ref="D39:P39">SUM(D36:D38)</f>
        <v>5.09</v>
      </c>
      <c r="E39" s="79">
        <f t="shared" si="5"/>
        <v>6.33</v>
      </c>
      <c r="F39" s="79">
        <f t="shared" si="5"/>
        <v>28.009999999999998</v>
      </c>
      <c r="G39" s="79">
        <f t="shared" si="5"/>
        <v>189.8</v>
      </c>
      <c r="H39" s="79">
        <f t="shared" si="5"/>
        <v>0.08</v>
      </c>
      <c r="I39" s="79">
        <f t="shared" si="5"/>
        <v>2.8</v>
      </c>
      <c r="J39" s="79">
        <f t="shared" si="5"/>
        <v>0</v>
      </c>
      <c r="K39" s="79">
        <f t="shared" si="5"/>
        <v>0.51</v>
      </c>
      <c r="L39" s="79">
        <f t="shared" si="5"/>
        <v>28.25</v>
      </c>
      <c r="M39" s="79">
        <f t="shared" si="5"/>
        <v>64.95</v>
      </c>
      <c r="N39" s="79">
        <f t="shared" si="5"/>
        <v>10.65</v>
      </c>
      <c r="O39" s="79">
        <f t="shared" si="5"/>
        <v>1.1800000000000002</v>
      </c>
      <c r="P39" s="232">
        <f t="shared" si="5"/>
        <v>21.98</v>
      </c>
    </row>
    <row r="40" spans="2:16" ht="15">
      <c r="B40" s="163" t="s">
        <v>189</v>
      </c>
      <c r="C40" s="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9"/>
    </row>
    <row r="41" spans="1:16" ht="26.4">
      <c r="A41" s="158" t="s">
        <v>221</v>
      </c>
      <c r="B41" s="8" t="s">
        <v>227</v>
      </c>
      <c r="C41" s="5">
        <v>20</v>
      </c>
      <c r="D41" s="184">
        <v>5.12</v>
      </c>
      <c r="E41" s="184">
        <v>5.22</v>
      </c>
      <c r="F41" s="184">
        <v>0</v>
      </c>
      <c r="G41" s="184">
        <v>68.6</v>
      </c>
      <c r="H41" s="184">
        <v>0.01</v>
      </c>
      <c r="I41" s="184">
        <v>1.4</v>
      </c>
      <c r="J41" s="184">
        <v>0.04</v>
      </c>
      <c r="K41" s="184">
        <v>0.1</v>
      </c>
      <c r="L41" s="184">
        <v>180</v>
      </c>
      <c r="M41" s="184">
        <v>118</v>
      </c>
      <c r="N41" s="184">
        <v>10</v>
      </c>
      <c r="O41" s="184">
        <v>0.18</v>
      </c>
      <c r="P41" s="159">
        <v>16</v>
      </c>
    </row>
    <row r="42" spans="1:16" ht="15">
      <c r="A42" s="158" t="s">
        <v>224</v>
      </c>
      <c r="B42" s="8" t="s">
        <v>226</v>
      </c>
      <c r="C42" s="5">
        <v>25</v>
      </c>
      <c r="D42" s="184">
        <v>1.87</v>
      </c>
      <c r="E42" s="184">
        <v>0.72</v>
      </c>
      <c r="F42" s="184">
        <v>12.75</v>
      </c>
      <c r="G42" s="184">
        <v>65.5</v>
      </c>
      <c r="H42" s="184">
        <v>0.02</v>
      </c>
      <c r="I42" s="184">
        <v>0</v>
      </c>
      <c r="J42" s="184">
        <v>0</v>
      </c>
      <c r="K42" s="184">
        <v>0.42</v>
      </c>
      <c r="L42" s="184">
        <v>4.75</v>
      </c>
      <c r="M42" s="184">
        <v>16.25</v>
      </c>
      <c r="N42" s="184">
        <v>3.25</v>
      </c>
      <c r="O42" s="184">
        <v>0.3</v>
      </c>
      <c r="P42" s="159">
        <v>2.11</v>
      </c>
    </row>
    <row r="43" spans="1:16" ht="15" thickBot="1">
      <c r="A43" s="227" t="s">
        <v>229</v>
      </c>
      <c r="B43" s="228" t="s">
        <v>38</v>
      </c>
      <c r="C43" s="229" t="s">
        <v>15</v>
      </c>
      <c r="D43" s="230">
        <v>0.1</v>
      </c>
      <c r="E43" s="230">
        <v>0</v>
      </c>
      <c r="F43" s="230">
        <v>15.2</v>
      </c>
      <c r="G43" s="230">
        <v>61</v>
      </c>
      <c r="H43" s="230">
        <v>0</v>
      </c>
      <c r="I43" s="230">
        <v>2.8</v>
      </c>
      <c r="J43" s="230">
        <v>0</v>
      </c>
      <c r="K43" s="230">
        <v>0</v>
      </c>
      <c r="L43" s="230">
        <v>14.2</v>
      </c>
      <c r="M43" s="230">
        <v>4</v>
      </c>
      <c r="N43" s="230">
        <v>2</v>
      </c>
      <c r="O43" s="230">
        <v>0.4</v>
      </c>
      <c r="P43" s="231">
        <v>2.1</v>
      </c>
    </row>
    <row r="44" spans="1:16" ht="15" thickBot="1">
      <c r="A44" s="161"/>
      <c r="B44" s="9" t="s">
        <v>11</v>
      </c>
      <c r="C44" s="6"/>
      <c r="D44" s="79">
        <f aca="true" t="shared" si="6" ref="D44:P44">SUM(D41:D43)</f>
        <v>7.09</v>
      </c>
      <c r="E44" s="79">
        <f t="shared" si="6"/>
        <v>5.9399999999999995</v>
      </c>
      <c r="F44" s="79">
        <f t="shared" si="6"/>
        <v>27.95</v>
      </c>
      <c r="G44" s="79">
        <f t="shared" si="6"/>
        <v>195.1</v>
      </c>
      <c r="H44" s="79">
        <f t="shared" si="6"/>
        <v>0.03</v>
      </c>
      <c r="I44" s="79">
        <f t="shared" si="6"/>
        <v>4.199999999999999</v>
      </c>
      <c r="J44" s="79">
        <f t="shared" si="6"/>
        <v>0.04</v>
      </c>
      <c r="K44" s="79">
        <f t="shared" si="6"/>
        <v>0.52</v>
      </c>
      <c r="L44" s="79">
        <f t="shared" si="6"/>
        <v>198.95</v>
      </c>
      <c r="M44" s="79">
        <f t="shared" si="6"/>
        <v>138.25</v>
      </c>
      <c r="N44" s="79">
        <f t="shared" si="6"/>
        <v>15.25</v>
      </c>
      <c r="O44" s="79">
        <f t="shared" si="6"/>
        <v>0.88</v>
      </c>
      <c r="P44" s="232">
        <f t="shared" si="6"/>
        <v>20.21</v>
      </c>
    </row>
    <row r="45" spans="2:16" ht="15">
      <c r="B45" s="163" t="s">
        <v>195</v>
      </c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9"/>
    </row>
    <row r="46" spans="1:16" ht="26.4">
      <c r="A46" s="160" t="s">
        <v>240</v>
      </c>
      <c r="B46" s="166" t="s">
        <v>247</v>
      </c>
      <c r="C46" s="5" t="s">
        <v>246</v>
      </c>
      <c r="D46" s="83">
        <v>8.24</v>
      </c>
      <c r="E46" s="83">
        <v>10.72</v>
      </c>
      <c r="F46" s="83">
        <v>24.8</v>
      </c>
      <c r="G46" s="83">
        <v>228.8</v>
      </c>
      <c r="H46" s="83">
        <v>0.09</v>
      </c>
      <c r="I46" s="83">
        <v>0</v>
      </c>
      <c r="J46" s="83">
        <v>0.01</v>
      </c>
      <c r="K46" s="83">
        <v>1.36</v>
      </c>
      <c r="L46" s="83">
        <v>20.8</v>
      </c>
      <c r="M46" s="83">
        <v>88.8</v>
      </c>
      <c r="N46" s="83">
        <v>12.8</v>
      </c>
      <c r="O46" s="83">
        <v>1.04</v>
      </c>
      <c r="P46" s="159">
        <v>16</v>
      </c>
    </row>
    <row r="47" spans="1:16" ht="15" thickBot="1">
      <c r="A47" s="227" t="s">
        <v>228</v>
      </c>
      <c r="B47" s="166" t="s">
        <v>36</v>
      </c>
      <c r="C47" s="229" t="s">
        <v>37</v>
      </c>
      <c r="D47" s="230">
        <v>0.1</v>
      </c>
      <c r="E47" s="230">
        <v>0</v>
      </c>
      <c r="F47" s="230">
        <v>15.2</v>
      </c>
      <c r="G47" s="230">
        <v>61</v>
      </c>
      <c r="H47" s="230">
        <v>0</v>
      </c>
      <c r="I47" s="230">
        <v>2.8</v>
      </c>
      <c r="J47" s="230">
        <v>0</v>
      </c>
      <c r="K47" s="230">
        <v>0</v>
      </c>
      <c r="L47" s="230">
        <v>14.2</v>
      </c>
      <c r="M47" s="230">
        <v>4</v>
      </c>
      <c r="N47" s="230">
        <v>2</v>
      </c>
      <c r="O47" s="230">
        <v>0.4</v>
      </c>
      <c r="P47" s="231">
        <v>4.87</v>
      </c>
    </row>
    <row r="48" spans="1:16" ht="15" thickBot="1">
      <c r="A48" s="161"/>
      <c r="B48" s="233" t="s">
        <v>11</v>
      </c>
      <c r="C48" s="6"/>
      <c r="D48" s="79">
        <f aca="true" t="shared" si="7" ref="D48:P48">SUM(D46:D47)</f>
        <v>8.34</v>
      </c>
      <c r="E48" s="79">
        <f t="shared" si="7"/>
        <v>10.72</v>
      </c>
      <c r="F48" s="79">
        <f t="shared" si="7"/>
        <v>40</v>
      </c>
      <c r="G48" s="79">
        <f t="shared" si="7"/>
        <v>289.8</v>
      </c>
      <c r="H48" s="79">
        <f t="shared" si="7"/>
        <v>0.09</v>
      </c>
      <c r="I48" s="79">
        <f t="shared" si="7"/>
        <v>2.8</v>
      </c>
      <c r="J48" s="79">
        <f t="shared" si="7"/>
        <v>0.01</v>
      </c>
      <c r="K48" s="79">
        <f t="shared" si="7"/>
        <v>1.36</v>
      </c>
      <c r="L48" s="79">
        <f t="shared" si="7"/>
        <v>35</v>
      </c>
      <c r="M48" s="79">
        <f t="shared" si="7"/>
        <v>92.8</v>
      </c>
      <c r="N48" s="79">
        <f t="shared" si="7"/>
        <v>14.8</v>
      </c>
      <c r="O48" s="79">
        <f t="shared" si="7"/>
        <v>1.44</v>
      </c>
      <c r="P48" s="232">
        <f t="shared" si="7"/>
        <v>20.87</v>
      </c>
    </row>
    <row r="49" spans="2:16" ht="15">
      <c r="B49" s="163" t="s">
        <v>199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9"/>
    </row>
    <row r="50" spans="1:16" ht="20.4">
      <c r="A50" s="160" t="s">
        <v>243</v>
      </c>
      <c r="B50" s="8" t="s">
        <v>242</v>
      </c>
      <c r="C50" s="5">
        <v>100</v>
      </c>
      <c r="D50" s="83">
        <v>7.2</v>
      </c>
      <c r="E50" s="83">
        <v>8.3</v>
      </c>
      <c r="F50" s="83">
        <v>59</v>
      </c>
      <c r="G50" s="83">
        <v>338</v>
      </c>
      <c r="H50" s="83">
        <v>0.08</v>
      </c>
      <c r="I50" s="83">
        <v>0</v>
      </c>
      <c r="J50" s="83">
        <v>0.07</v>
      </c>
      <c r="K50" s="83">
        <v>1</v>
      </c>
      <c r="L50" s="83">
        <v>23</v>
      </c>
      <c r="M50" s="83">
        <v>63</v>
      </c>
      <c r="N50" s="83">
        <v>10</v>
      </c>
      <c r="O50" s="83">
        <v>0.8</v>
      </c>
      <c r="P50" s="159">
        <v>8</v>
      </c>
    </row>
    <row r="51" spans="1:16" ht="15" thickBot="1">
      <c r="A51" s="227" t="s">
        <v>245</v>
      </c>
      <c r="B51" s="228" t="s">
        <v>244</v>
      </c>
      <c r="C51" s="229">
        <v>200</v>
      </c>
      <c r="D51" s="230">
        <v>1</v>
      </c>
      <c r="E51" s="230">
        <v>0.2</v>
      </c>
      <c r="F51" s="230">
        <v>0.2</v>
      </c>
      <c r="G51" s="230">
        <v>92</v>
      </c>
      <c r="H51" s="230">
        <v>0.02</v>
      </c>
      <c r="I51" s="230">
        <v>4</v>
      </c>
      <c r="J51" s="230">
        <v>0</v>
      </c>
      <c r="K51" s="230">
        <v>0</v>
      </c>
      <c r="L51" s="230">
        <v>14</v>
      </c>
      <c r="M51" s="230">
        <v>0</v>
      </c>
      <c r="N51" s="230">
        <v>0</v>
      </c>
      <c r="O51" s="230">
        <v>2.8</v>
      </c>
      <c r="P51" s="231">
        <v>14</v>
      </c>
    </row>
    <row r="52" spans="1:16" ht="15" thickBot="1">
      <c r="A52" s="161"/>
      <c r="B52" s="9" t="s">
        <v>11</v>
      </c>
      <c r="C52" s="6"/>
      <c r="D52" s="79">
        <f aca="true" t="shared" si="8" ref="D52:P52">SUM(D50:D51)</f>
        <v>8.2</v>
      </c>
      <c r="E52" s="79">
        <f t="shared" si="8"/>
        <v>8.5</v>
      </c>
      <c r="F52" s="79">
        <f t="shared" si="8"/>
        <v>59.2</v>
      </c>
      <c r="G52" s="79">
        <f t="shared" si="8"/>
        <v>430</v>
      </c>
      <c r="H52" s="79">
        <f t="shared" si="8"/>
        <v>0.1</v>
      </c>
      <c r="I52" s="79">
        <f t="shared" si="8"/>
        <v>4</v>
      </c>
      <c r="J52" s="79">
        <f t="shared" si="8"/>
        <v>0.07</v>
      </c>
      <c r="K52" s="79">
        <f t="shared" si="8"/>
        <v>1</v>
      </c>
      <c r="L52" s="79">
        <f t="shared" si="8"/>
        <v>37</v>
      </c>
      <c r="M52" s="79">
        <f t="shared" si="8"/>
        <v>63</v>
      </c>
      <c r="N52" s="79">
        <f t="shared" si="8"/>
        <v>10</v>
      </c>
      <c r="O52" s="79">
        <f t="shared" si="8"/>
        <v>3.5999999999999996</v>
      </c>
      <c r="P52" s="232">
        <f t="shared" si="8"/>
        <v>22</v>
      </c>
    </row>
    <row r="53" spans="2:16" ht="15">
      <c r="B53" s="163" t="s">
        <v>203</v>
      </c>
      <c r="C53" s="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9"/>
    </row>
    <row r="54" spans="1:16" ht="15">
      <c r="A54" s="164" t="s">
        <v>239</v>
      </c>
      <c r="B54" s="8" t="s">
        <v>46</v>
      </c>
      <c r="C54" s="5">
        <v>65</v>
      </c>
      <c r="D54" s="83">
        <v>1.82</v>
      </c>
      <c r="E54" s="83">
        <v>2.14</v>
      </c>
      <c r="F54" s="83">
        <v>50.24</v>
      </c>
      <c r="G54" s="83">
        <v>227.5</v>
      </c>
      <c r="H54" s="83">
        <v>0.01</v>
      </c>
      <c r="I54" s="83">
        <v>0</v>
      </c>
      <c r="J54" s="83">
        <v>0</v>
      </c>
      <c r="K54" s="83">
        <v>0.45</v>
      </c>
      <c r="L54" s="83">
        <v>10.4</v>
      </c>
      <c r="M54" s="83">
        <v>23.4</v>
      </c>
      <c r="N54" s="83">
        <v>6.5</v>
      </c>
      <c r="O54" s="83">
        <v>0.97</v>
      </c>
      <c r="P54" s="159">
        <v>13.14</v>
      </c>
    </row>
    <row r="55" spans="1:16" ht="15" thickBot="1">
      <c r="A55" s="227" t="s">
        <v>228</v>
      </c>
      <c r="B55" s="228" t="s">
        <v>36</v>
      </c>
      <c r="C55" s="229" t="s">
        <v>37</v>
      </c>
      <c r="D55" s="230">
        <v>0.1</v>
      </c>
      <c r="E55" s="230">
        <v>0</v>
      </c>
      <c r="F55" s="230">
        <v>15.2</v>
      </c>
      <c r="G55" s="230">
        <v>61</v>
      </c>
      <c r="H55" s="230">
        <v>0</v>
      </c>
      <c r="I55" s="230">
        <v>2.8</v>
      </c>
      <c r="J55" s="230">
        <v>0</v>
      </c>
      <c r="K55" s="230">
        <v>0</v>
      </c>
      <c r="L55" s="230">
        <v>14.2</v>
      </c>
      <c r="M55" s="230">
        <v>4</v>
      </c>
      <c r="N55" s="230">
        <v>2</v>
      </c>
      <c r="O55" s="230">
        <v>0.4</v>
      </c>
      <c r="P55" s="231">
        <v>4.87</v>
      </c>
    </row>
    <row r="56" spans="1:16" ht="15" thickBot="1">
      <c r="A56" s="161"/>
      <c r="B56" s="9" t="s">
        <v>11</v>
      </c>
      <c r="C56" s="6"/>
      <c r="D56" s="79">
        <f aca="true" t="shared" si="9" ref="D56:P56">SUM(D54:D55)</f>
        <v>1.9200000000000002</v>
      </c>
      <c r="E56" s="79">
        <f t="shared" si="9"/>
        <v>2.14</v>
      </c>
      <c r="F56" s="79">
        <f t="shared" si="9"/>
        <v>65.44</v>
      </c>
      <c r="G56" s="79">
        <f t="shared" si="9"/>
        <v>288.5</v>
      </c>
      <c r="H56" s="79">
        <f t="shared" si="9"/>
        <v>0.01</v>
      </c>
      <c r="I56" s="79">
        <f t="shared" si="9"/>
        <v>2.8</v>
      </c>
      <c r="J56" s="79">
        <f t="shared" si="9"/>
        <v>0</v>
      </c>
      <c r="K56" s="79">
        <f t="shared" si="9"/>
        <v>0.45</v>
      </c>
      <c r="L56" s="79">
        <f t="shared" si="9"/>
        <v>24.6</v>
      </c>
      <c r="M56" s="79">
        <f t="shared" si="9"/>
        <v>27.4</v>
      </c>
      <c r="N56" s="79">
        <f t="shared" si="9"/>
        <v>8.5</v>
      </c>
      <c r="O56" s="79">
        <f t="shared" si="9"/>
        <v>1.37</v>
      </c>
      <c r="P56" s="232">
        <f t="shared" si="9"/>
        <v>18.01</v>
      </c>
    </row>
    <row r="57" spans="1:18" ht="15" thickBot="1">
      <c r="A57" s="171"/>
      <c r="B57" s="9" t="s">
        <v>32</v>
      </c>
      <c r="C57" s="6"/>
      <c r="D57" s="79">
        <f>D56+D52+D48+D44+D39+D34+D30+D26+D22+D17</f>
        <v>63.32000000000001</v>
      </c>
      <c r="E57" s="79">
        <f aca="true" t="shared" si="10" ref="E57:P57">E56+E52+E48+E44+E39+E34+E30+E26+E22+E17</f>
        <v>74.77999999999999</v>
      </c>
      <c r="F57" s="79">
        <f t="shared" si="10"/>
        <v>464.7999999999999</v>
      </c>
      <c r="G57" s="79">
        <f t="shared" si="10"/>
        <v>2958.2999999999997</v>
      </c>
      <c r="H57" s="79">
        <f t="shared" si="10"/>
        <v>0.6599999999999999</v>
      </c>
      <c r="I57" s="79">
        <f t="shared" si="10"/>
        <v>33.37</v>
      </c>
      <c r="J57" s="79">
        <f t="shared" si="10"/>
        <v>0.33</v>
      </c>
      <c r="K57" s="79">
        <f t="shared" si="10"/>
        <v>9.139999999999999</v>
      </c>
      <c r="L57" s="79">
        <f t="shared" si="10"/>
        <v>657.8</v>
      </c>
      <c r="M57" s="79">
        <f t="shared" si="10"/>
        <v>786.6</v>
      </c>
      <c r="N57" s="79">
        <f t="shared" si="10"/>
        <v>124.1</v>
      </c>
      <c r="O57" s="79">
        <f t="shared" si="10"/>
        <v>17.19</v>
      </c>
      <c r="P57" s="162">
        <f t="shared" si="10"/>
        <v>200</v>
      </c>
      <c r="Q57" s="150">
        <f>P57-R57</f>
        <v>0</v>
      </c>
      <c r="R57" s="172">
        <v>200</v>
      </c>
    </row>
    <row r="58" spans="1:11" ht="15">
      <c r="A58" s="149"/>
      <c r="B58" s="14"/>
      <c r="C58" s="15"/>
      <c r="D58" s="80"/>
      <c r="E58" s="80"/>
      <c r="F58" s="80"/>
      <c r="G58" s="80"/>
      <c r="H58" s="80"/>
      <c r="K58" s="172"/>
    </row>
    <row r="59" spans="1:29" s="11" customFormat="1" ht="14.4" customHeight="1">
      <c r="A59" s="145"/>
      <c r="B59" s="269" t="s">
        <v>210</v>
      </c>
      <c r="C59" s="269"/>
      <c r="D59" s="269"/>
      <c r="E59" s="275" t="s">
        <v>259</v>
      </c>
      <c r="F59" s="275"/>
      <c r="G59" s="276" t="s">
        <v>35</v>
      </c>
      <c r="H59" s="276"/>
      <c r="I59" s="276"/>
      <c r="J59" s="150"/>
      <c r="K59" s="151"/>
      <c r="M59" s="10"/>
      <c r="N59" s="10"/>
      <c r="O59"/>
      <c r="P59" s="147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11" customFormat="1" ht="15">
      <c r="A60" s="149"/>
      <c r="B60" s="191"/>
      <c r="C60" s="216"/>
      <c r="D60" s="217"/>
      <c r="E60" s="218"/>
      <c r="F60" s="218"/>
      <c r="G60" s="213"/>
      <c r="H60" s="213"/>
      <c r="I60" s="214"/>
      <c r="J60" s="150"/>
      <c r="K60" s="151"/>
      <c r="M60" s="10"/>
      <c r="N60" s="10"/>
      <c r="O60"/>
      <c r="P60" s="147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11" customFormat="1" ht="14.4" customHeight="1">
      <c r="A61" s="145"/>
      <c r="B61" s="269" t="s">
        <v>211</v>
      </c>
      <c r="C61" s="269"/>
      <c r="D61" s="269"/>
      <c r="E61" s="275" t="s">
        <v>259</v>
      </c>
      <c r="F61" s="275"/>
      <c r="G61" s="276" t="s">
        <v>44</v>
      </c>
      <c r="H61" s="276"/>
      <c r="I61" s="276"/>
      <c r="J61" s="150"/>
      <c r="K61" s="151"/>
      <c r="M61" s="10"/>
      <c r="N61" s="10"/>
      <c r="O61"/>
      <c r="P61" s="147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11" customFormat="1" ht="15">
      <c r="A62" s="149"/>
      <c r="B62" s="13"/>
      <c r="C62" s="179"/>
      <c r="D62" s="180"/>
      <c r="E62" s="180"/>
      <c r="F62" s="180"/>
      <c r="G62" s="180"/>
      <c r="H62" s="180"/>
      <c r="I62" s="150"/>
      <c r="J62" s="150"/>
      <c r="K62" s="151"/>
      <c r="M62" s="10"/>
      <c r="N62" s="10"/>
      <c r="O62"/>
      <c r="P62" s="147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11" customFormat="1" ht="15">
      <c r="A63" s="149"/>
      <c r="B63" s="13"/>
      <c r="C63" s="179"/>
      <c r="D63" s="180"/>
      <c r="E63" s="180"/>
      <c r="F63" s="180"/>
      <c r="G63" s="180"/>
      <c r="H63" s="180"/>
      <c r="I63" s="150"/>
      <c r="J63" s="150"/>
      <c r="K63" s="151"/>
      <c r="M63" s="10"/>
      <c r="N63" s="10"/>
      <c r="O63"/>
      <c r="P63" s="1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1" customFormat="1" ht="15" thickBot="1">
      <c r="A64" s="149"/>
      <c r="B64" s="13"/>
      <c r="C64" s="179"/>
      <c r="D64" s="180"/>
      <c r="E64" s="180"/>
      <c r="F64" s="180"/>
      <c r="G64" s="180"/>
      <c r="H64" s="180"/>
      <c r="I64" s="150"/>
      <c r="J64" s="150"/>
      <c r="K64" s="151"/>
      <c r="M64" s="10"/>
      <c r="N64" s="10"/>
      <c r="O64"/>
      <c r="P64" s="1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1" customFormat="1" ht="14.4" customHeight="1">
      <c r="A65" s="145"/>
      <c r="B65" s="280" t="s">
        <v>258</v>
      </c>
      <c r="C65" s="281"/>
      <c r="D65" s="277" t="s">
        <v>99</v>
      </c>
      <c r="E65" s="278"/>
      <c r="F65" s="278"/>
      <c r="G65" s="279"/>
      <c r="H65" s="180"/>
      <c r="I65" s="150"/>
      <c r="J65" s="150"/>
      <c r="K65" s="151"/>
      <c r="M65" s="10"/>
      <c r="N65" s="10"/>
      <c r="O65"/>
      <c r="P65" s="147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1" customFormat="1" ht="24.6" thickBot="1">
      <c r="A66" s="145"/>
      <c r="B66" s="282"/>
      <c r="C66" s="283"/>
      <c r="D66" s="188" t="s">
        <v>252</v>
      </c>
      <c r="E66" s="189" t="s">
        <v>253</v>
      </c>
      <c r="F66" s="189" t="s">
        <v>254</v>
      </c>
      <c r="G66" s="190" t="s">
        <v>98</v>
      </c>
      <c r="H66" s="180"/>
      <c r="I66" s="150"/>
      <c r="J66" s="150"/>
      <c r="K66" s="151"/>
      <c r="M66" s="10"/>
      <c r="N66" s="10"/>
      <c r="O66"/>
      <c r="P66" s="147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1" customFormat="1" ht="15" customHeight="1" thickBot="1">
      <c r="A67" s="145"/>
      <c r="B67" s="284"/>
      <c r="C67" s="285"/>
      <c r="D67" s="91">
        <v>77</v>
      </c>
      <c r="E67" s="79">
        <v>79</v>
      </c>
      <c r="F67" s="79">
        <v>335</v>
      </c>
      <c r="G67" s="85">
        <v>2350</v>
      </c>
      <c r="H67" s="180"/>
      <c r="I67" s="150"/>
      <c r="J67" s="150"/>
      <c r="K67" s="151"/>
      <c r="M67" s="10"/>
      <c r="N67" s="10"/>
      <c r="O67"/>
      <c r="P67" s="14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8" ht="15">
      <c r="A68" s="13">
        <v>0.1</v>
      </c>
      <c r="B68" s="286" t="s">
        <v>115</v>
      </c>
      <c r="C68" s="292"/>
      <c r="D68" s="204">
        <f>D67*A68</f>
        <v>7.7</v>
      </c>
      <c r="E68" s="204">
        <f>E67*A68</f>
        <v>7.9</v>
      </c>
      <c r="F68" s="204">
        <f>F67*A68</f>
        <v>33.5</v>
      </c>
      <c r="G68" s="205">
        <f>G67*A68</f>
        <v>235</v>
      </c>
      <c r="H68" s="180"/>
    </row>
    <row r="69" spans="1:8" ht="15">
      <c r="A69" s="13">
        <v>10</v>
      </c>
      <c r="B69" s="288" t="s">
        <v>116</v>
      </c>
      <c r="C69" s="293"/>
      <c r="D69" s="206">
        <f>D57/A69</f>
        <v>6.332000000000001</v>
      </c>
      <c r="E69" s="206">
        <f>E57/A69</f>
        <v>7.477999999999999</v>
      </c>
      <c r="F69" s="206">
        <f>F57/A69</f>
        <v>46.47999999999999</v>
      </c>
      <c r="G69" s="207">
        <f>G57/A69</f>
        <v>295.83</v>
      </c>
      <c r="H69" s="180"/>
    </row>
    <row r="70" spans="1:14" ht="15" customHeight="1" thickBot="1">
      <c r="A70" s="145"/>
      <c r="B70" s="271" t="s">
        <v>118</v>
      </c>
      <c r="C70" s="272"/>
      <c r="D70" s="208">
        <f>D69-D68</f>
        <v>-1.3679999999999994</v>
      </c>
      <c r="E70" s="208">
        <f aca="true" t="shared" si="11" ref="E70:G70">E69-E68</f>
        <v>-0.4220000000000015</v>
      </c>
      <c r="F70" s="208">
        <f t="shared" si="11"/>
        <v>12.97999999999999</v>
      </c>
      <c r="G70" s="209">
        <f t="shared" si="11"/>
        <v>60.829999999999984</v>
      </c>
      <c r="H70" s="150"/>
      <c r="I70" s="151"/>
      <c r="J70" s="151"/>
      <c r="K70" s="11"/>
      <c r="L70" s="10"/>
      <c r="N70"/>
    </row>
    <row r="71" spans="1:16" s="201" customFormat="1" ht="16.2" thickBot="1">
      <c r="A71" s="196"/>
      <c r="B71" s="273" t="s">
        <v>119</v>
      </c>
      <c r="C71" s="274"/>
      <c r="D71" s="192">
        <f>D69/D68*100-100</f>
        <v>-17.766233766233768</v>
      </c>
      <c r="E71" s="194">
        <f>E69/E68*100-100</f>
        <v>-5.341772151898752</v>
      </c>
      <c r="F71" s="194">
        <f>F69/F68*100-100</f>
        <v>38.74626865671641</v>
      </c>
      <c r="G71" s="195">
        <f>G69/G68*100-100</f>
        <v>25.88510638297872</v>
      </c>
      <c r="H71" s="197"/>
      <c r="I71" s="198"/>
      <c r="J71" s="198"/>
      <c r="K71" s="199"/>
      <c r="L71" s="200"/>
      <c r="M71" s="200"/>
      <c r="P71" s="202"/>
    </row>
    <row r="72" spans="1:14" ht="15">
      <c r="A72" s="145"/>
      <c r="B72" s="11"/>
      <c r="C72" s="10"/>
      <c r="D72" s="150"/>
      <c r="E72" s="95"/>
      <c r="F72" s="95"/>
      <c r="G72" s="95"/>
      <c r="H72" s="95"/>
      <c r="I72"/>
      <c r="J72"/>
      <c r="K72"/>
      <c r="L72"/>
      <c r="M72"/>
      <c r="N72"/>
    </row>
    <row r="73" spans="1:14" ht="15">
      <c r="A73" s="145"/>
      <c r="B73" s="11"/>
      <c r="C73" s="10"/>
      <c r="D73" s="150"/>
      <c r="E73" s="95"/>
      <c r="F73" s="95"/>
      <c r="G73" s="95"/>
      <c r="H73" s="95"/>
      <c r="I73"/>
      <c r="J73"/>
      <c r="K73"/>
      <c r="L73"/>
      <c r="M73"/>
      <c r="N73"/>
    </row>
    <row r="74" spans="1:14" ht="15">
      <c r="A74" s="145"/>
      <c r="B74" s="151"/>
      <c r="C74" s="11"/>
      <c r="D74" s="150"/>
      <c r="E74" s="150"/>
      <c r="F74" s="95"/>
      <c r="G74" s="95"/>
      <c r="H74" s="95"/>
      <c r="I74"/>
      <c r="J74"/>
      <c r="K74"/>
      <c r="L74"/>
      <c r="M74"/>
      <c r="N74"/>
    </row>
    <row r="75" spans="1:14" ht="15">
      <c r="A75" s="145"/>
      <c r="B75" s="151"/>
      <c r="C75" s="11"/>
      <c r="D75" s="150"/>
      <c r="E75" s="150"/>
      <c r="F75" s="95"/>
      <c r="G75" s="95"/>
      <c r="H75" s="95"/>
      <c r="I75"/>
      <c r="J75"/>
      <c r="K75"/>
      <c r="L75"/>
      <c r="M75"/>
      <c r="N75"/>
    </row>
    <row r="76" spans="1:14" ht="15">
      <c r="A76" s="145"/>
      <c r="B76" s="151"/>
      <c r="C76" s="11"/>
      <c r="D76" s="150"/>
      <c r="E76" s="150"/>
      <c r="F76" s="95"/>
      <c r="G76" s="95"/>
      <c r="H76" s="95"/>
      <c r="I76"/>
      <c r="J76"/>
      <c r="K76"/>
      <c r="L76"/>
      <c r="M76"/>
      <c r="N76"/>
    </row>
    <row r="77" spans="1:14" ht="15">
      <c r="A77" s="145"/>
      <c r="B77" s="151"/>
      <c r="C77" s="11"/>
      <c r="D77" s="150"/>
      <c r="E77" s="150"/>
      <c r="F77" s="95"/>
      <c r="G77" s="95"/>
      <c r="H77" s="95"/>
      <c r="I77"/>
      <c r="J77"/>
      <c r="K77"/>
      <c r="L77"/>
      <c r="M77"/>
      <c r="N77"/>
    </row>
    <row r="78" spans="1:14" ht="15">
      <c r="A78" s="145"/>
      <c r="B78" s="151"/>
      <c r="C78" s="11"/>
      <c r="D78" s="150"/>
      <c r="E78" s="150"/>
      <c r="F78" s="95"/>
      <c r="G78" s="95"/>
      <c r="H78" s="95"/>
      <c r="I78"/>
      <c r="J78"/>
      <c r="K78"/>
      <c r="L78"/>
      <c r="M78"/>
      <c r="N78"/>
    </row>
    <row r="79" spans="1:14" ht="15">
      <c r="A79" s="145"/>
      <c r="B79" s="151"/>
      <c r="C79" s="11"/>
      <c r="D79" s="150"/>
      <c r="E79" s="150"/>
      <c r="F79" s="95"/>
      <c r="G79" s="95"/>
      <c r="H79" s="95"/>
      <c r="I79"/>
      <c r="J79"/>
      <c r="K79"/>
      <c r="L79"/>
      <c r="M79"/>
      <c r="N79"/>
    </row>
    <row r="80" spans="1:14" ht="15">
      <c r="A80" s="145"/>
      <c r="B80" s="151"/>
      <c r="C80" s="11"/>
      <c r="D80" s="150"/>
      <c r="E80" s="150"/>
      <c r="F80" s="95"/>
      <c r="G80" s="95"/>
      <c r="H80" s="95"/>
      <c r="I80"/>
      <c r="J80"/>
      <c r="K80"/>
      <c r="L80"/>
      <c r="M80"/>
      <c r="N80"/>
    </row>
    <row r="81" spans="1:14" ht="15">
      <c r="A81" s="145"/>
      <c r="B81" s="151"/>
      <c r="C81" s="11"/>
      <c r="D81" s="150"/>
      <c r="E81" s="150"/>
      <c r="F81" s="95"/>
      <c r="G81" s="95"/>
      <c r="H81" s="95"/>
      <c r="I81"/>
      <c r="J81"/>
      <c r="K81"/>
      <c r="L81"/>
      <c r="M81"/>
      <c r="N81"/>
    </row>
    <row r="82" spans="1:14" ht="15">
      <c r="A82" s="145"/>
      <c r="B82" s="151"/>
      <c r="C82" s="11"/>
      <c r="D82" s="150"/>
      <c r="E82" s="150"/>
      <c r="F82" s="95"/>
      <c r="G82" s="95"/>
      <c r="H82" s="95"/>
      <c r="I82"/>
      <c r="J82"/>
      <c r="K82"/>
      <c r="L82"/>
      <c r="M82"/>
      <c r="N82"/>
    </row>
    <row r="83" spans="1:14" ht="15">
      <c r="A83" s="145"/>
      <c r="B83" s="151"/>
      <c r="C83" s="11"/>
      <c r="D83" s="150"/>
      <c r="E83" s="150"/>
      <c r="F83" s="95"/>
      <c r="G83" s="95"/>
      <c r="H83" s="95"/>
      <c r="I83"/>
      <c r="J83"/>
      <c r="K83"/>
      <c r="L83"/>
      <c r="M83"/>
      <c r="N83"/>
    </row>
    <row r="84" spans="1:14" ht="15">
      <c r="A84" s="145"/>
      <c r="B84"/>
      <c r="C84"/>
      <c r="D84" s="95"/>
      <c r="E84" s="95"/>
      <c r="F84" s="95"/>
      <c r="G84" s="95"/>
      <c r="H84" s="95"/>
      <c r="I84"/>
      <c r="J84"/>
      <c r="K84"/>
      <c r="L84"/>
      <c r="M84"/>
      <c r="N84"/>
    </row>
    <row r="85" spans="1:14" ht="15">
      <c r="A85" s="145"/>
      <c r="B85" s="151"/>
      <c r="C85" s="11"/>
      <c r="D85" s="150"/>
      <c r="E85" s="150"/>
      <c r="F85" s="95"/>
      <c r="G85" s="95"/>
      <c r="H85" s="95"/>
      <c r="I85"/>
      <c r="J85"/>
      <c r="K85"/>
      <c r="L85"/>
      <c r="M85"/>
      <c r="N85"/>
    </row>
    <row r="86" spans="1:14" ht="15">
      <c r="A86" s="145"/>
      <c r="B86" s="151"/>
      <c r="C86" s="11"/>
      <c r="D86" s="150"/>
      <c r="E86" s="150"/>
      <c r="F86" s="95"/>
      <c r="G86" s="95"/>
      <c r="H86" s="95"/>
      <c r="I86"/>
      <c r="J86"/>
      <c r="K86"/>
      <c r="L86"/>
      <c r="M86"/>
      <c r="N86"/>
    </row>
    <row r="87" spans="1:14" ht="15">
      <c r="A87" s="145"/>
      <c r="B87" s="151"/>
      <c r="C87" s="11"/>
      <c r="D87" s="150"/>
      <c r="E87" s="150"/>
      <c r="F87" s="95"/>
      <c r="G87" s="95"/>
      <c r="H87" s="95"/>
      <c r="I87"/>
      <c r="J87"/>
      <c r="K87"/>
      <c r="L87"/>
      <c r="M87"/>
      <c r="N87"/>
    </row>
    <row r="88" spans="1:14" ht="15">
      <c r="A88" s="145"/>
      <c r="B88" s="151"/>
      <c r="C88" s="11"/>
      <c r="D88" s="150"/>
      <c r="E88" s="150"/>
      <c r="F88" s="95"/>
      <c r="G88" s="95"/>
      <c r="H88" s="95"/>
      <c r="I88"/>
      <c r="J88"/>
      <c r="K88"/>
      <c r="L88"/>
      <c r="M88"/>
      <c r="N88"/>
    </row>
    <row r="89" spans="1:14" ht="15">
      <c r="A89" s="145"/>
      <c r="B89" s="151"/>
      <c r="C89" s="11"/>
      <c r="D89" s="150"/>
      <c r="E89" s="150"/>
      <c r="F89" s="95"/>
      <c r="G89" s="95"/>
      <c r="H89" s="95"/>
      <c r="I89"/>
      <c r="J89"/>
      <c r="K89"/>
      <c r="L89"/>
      <c r="M89"/>
      <c r="N89"/>
    </row>
    <row r="90" spans="1:14" ht="15">
      <c r="A90" s="145"/>
      <c r="B90" s="151"/>
      <c r="C90" s="11"/>
      <c r="D90" s="150"/>
      <c r="E90" s="150"/>
      <c r="F90" s="95"/>
      <c r="G90" s="95"/>
      <c r="H90" s="95"/>
      <c r="I90"/>
      <c r="J90"/>
      <c r="K90"/>
      <c r="L90"/>
      <c r="M90"/>
      <c r="N90"/>
    </row>
    <row r="91" spans="1:14" ht="15">
      <c r="A91" s="145"/>
      <c r="B91" s="151"/>
      <c r="C91" s="11"/>
      <c r="D91" s="150"/>
      <c r="E91" s="150"/>
      <c r="F91" s="95"/>
      <c r="G91" s="95"/>
      <c r="H91" s="95"/>
      <c r="I91"/>
      <c r="J91"/>
      <c r="K91"/>
      <c r="L91"/>
      <c r="M91"/>
      <c r="N91"/>
    </row>
    <row r="92" spans="1:14" ht="15">
      <c r="A92" s="145"/>
      <c r="B92" s="151"/>
      <c r="C92" s="11"/>
      <c r="D92" s="150"/>
      <c r="E92" s="150"/>
      <c r="F92" s="95"/>
      <c r="G92" s="95"/>
      <c r="H92" s="95"/>
      <c r="I92"/>
      <c r="J92"/>
      <c r="K92"/>
      <c r="L92"/>
      <c r="M92"/>
      <c r="N92"/>
    </row>
    <row r="93" spans="1:14" ht="15">
      <c r="A93" s="14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4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4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4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4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4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4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4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</sheetData>
  <mergeCells count="47">
    <mergeCell ref="P10:P11"/>
    <mergeCell ref="B59:D59"/>
    <mergeCell ref="B61:D61"/>
    <mergeCell ref="G59:I59"/>
    <mergeCell ref="G61:I61"/>
    <mergeCell ref="E59:F59"/>
    <mergeCell ref="E61:F61"/>
    <mergeCell ref="I4:K4"/>
    <mergeCell ref="M4:O4"/>
    <mergeCell ref="D4:G4"/>
    <mergeCell ref="B6:M6"/>
    <mergeCell ref="B7:M7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D3:G3"/>
    <mergeCell ref="X3:Z3"/>
    <mergeCell ref="AA3:AC3"/>
    <mergeCell ref="D1:F1"/>
    <mergeCell ref="I1:K1"/>
    <mergeCell ref="M1:O1"/>
    <mergeCell ref="A2:B2"/>
    <mergeCell ref="I2:K2"/>
    <mergeCell ref="M2:O2"/>
    <mergeCell ref="D2:G2"/>
    <mergeCell ref="B68:C68"/>
    <mergeCell ref="B69:C69"/>
    <mergeCell ref="B70:C70"/>
    <mergeCell ref="B71:C71"/>
    <mergeCell ref="A1:B1"/>
    <mergeCell ref="A4:B4"/>
    <mergeCell ref="B8:M8"/>
    <mergeCell ref="A10:A11"/>
    <mergeCell ref="B10:B11"/>
    <mergeCell ref="C10:C11"/>
    <mergeCell ref="D10:F10"/>
    <mergeCell ref="G10:G11"/>
    <mergeCell ref="H10:K10"/>
    <mergeCell ref="L10:O10"/>
    <mergeCell ref="D65:G65"/>
    <mergeCell ref="B65:C67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2018г&amp;Rсогласно СанПиН 2.4.5.2409-08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 topLeftCell="A1">
      <selection activeCell="B34" sqref="B34"/>
    </sheetView>
  </sheetViews>
  <sheetFormatPr defaultColWidth="9.140625" defaultRowHeight="15"/>
  <cols>
    <col min="1" max="1" width="3.57421875" style="17" customWidth="1"/>
    <col min="2" max="2" width="39.57421875" style="17" bestFit="1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27" customWidth="1"/>
    <col min="8" max="8" width="6.00390625" style="27" bestFit="1" customWidth="1"/>
    <col min="9" max="9" width="6.00390625" style="27" customWidth="1"/>
    <col min="10" max="10" width="6.00390625" style="27" bestFit="1" customWidth="1"/>
    <col min="11" max="11" width="6.00390625" style="27" customWidth="1"/>
    <col min="12" max="12" width="6.421875" style="27" bestFit="1" customWidth="1"/>
    <col min="13" max="13" width="6.00390625" style="27" bestFit="1" customWidth="1"/>
    <col min="14" max="14" width="6.00390625" style="27" customWidth="1"/>
    <col min="15" max="15" width="6.00390625" style="27" bestFit="1" customWidth="1"/>
    <col min="16" max="16" width="6.00390625" style="27" customWidth="1"/>
    <col min="17" max="17" width="5.7109375" style="27" bestFit="1" customWidth="1"/>
    <col min="18" max="18" width="6.28125" style="27" customWidth="1"/>
    <col min="19" max="19" width="8.8515625" style="17" customWidth="1"/>
    <col min="20" max="20" width="3.7109375" style="18" customWidth="1"/>
    <col min="21" max="22" width="3.421875" style="18" customWidth="1"/>
  </cols>
  <sheetData>
    <row r="1" spans="1:18" ht="42.6" customHeight="1" thickBot="1">
      <c r="A1" s="298" t="s">
        <v>105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25.8" customHeight="1" thickBot="1">
      <c r="A2" s="258" t="s">
        <v>51</v>
      </c>
      <c r="B2" s="311" t="s">
        <v>52</v>
      </c>
      <c r="C2" s="314" t="s">
        <v>53</v>
      </c>
      <c r="D2" s="306" t="s">
        <v>90</v>
      </c>
      <c r="E2" s="300" t="s">
        <v>54</v>
      </c>
      <c r="F2" s="301"/>
      <c r="G2" s="301"/>
      <c r="H2" s="301"/>
      <c r="I2" s="301"/>
      <c r="J2" s="301"/>
      <c r="K2" s="302"/>
      <c r="L2" s="300" t="s">
        <v>55</v>
      </c>
      <c r="M2" s="301"/>
      <c r="N2" s="301"/>
      <c r="O2" s="301"/>
      <c r="P2" s="301"/>
      <c r="Q2" s="301"/>
      <c r="R2" s="302"/>
    </row>
    <row r="3" spans="1:18" ht="16.2" customHeight="1" thickBot="1">
      <c r="A3" s="259"/>
      <c r="B3" s="312"/>
      <c r="C3" s="315"/>
      <c r="D3" s="307"/>
      <c r="E3" s="303" t="s">
        <v>92</v>
      </c>
      <c r="F3" s="304"/>
      <c r="G3" s="304"/>
      <c r="H3" s="304"/>
      <c r="I3" s="304"/>
      <c r="J3" s="304"/>
      <c r="K3" s="305"/>
      <c r="L3" s="303" t="s">
        <v>92</v>
      </c>
      <c r="M3" s="304"/>
      <c r="N3" s="304"/>
      <c r="O3" s="304"/>
      <c r="P3" s="304"/>
      <c r="Q3" s="304"/>
      <c r="R3" s="305"/>
    </row>
    <row r="4" spans="1:18" ht="24.6" thickBot="1">
      <c r="A4" s="259"/>
      <c r="B4" s="312"/>
      <c r="C4" s="315"/>
      <c r="D4" s="308"/>
      <c r="E4" s="32" t="s">
        <v>56</v>
      </c>
      <c r="F4" s="296" t="s">
        <v>88</v>
      </c>
      <c r="G4" s="297"/>
      <c r="H4" s="296" t="s">
        <v>57</v>
      </c>
      <c r="I4" s="297"/>
      <c r="J4" s="296" t="s">
        <v>89</v>
      </c>
      <c r="K4" s="297"/>
      <c r="L4" s="19" t="s">
        <v>56</v>
      </c>
      <c r="M4" s="296" t="s">
        <v>88</v>
      </c>
      <c r="N4" s="297"/>
      <c r="O4" s="296" t="s">
        <v>57</v>
      </c>
      <c r="P4" s="297"/>
      <c r="Q4" s="296" t="s">
        <v>89</v>
      </c>
      <c r="R4" s="297"/>
    </row>
    <row r="5" spans="1:18" ht="15" thickBot="1">
      <c r="A5" s="310"/>
      <c r="B5" s="313"/>
      <c r="C5" s="316"/>
      <c r="D5" s="309"/>
      <c r="E5" s="33" t="s">
        <v>58</v>
      </c>
      <c r="F5" s="41" t="s">
        <v>59</v>
      </c>
      <c r="G5" s="42" t="s">
        <v>91</v>
      </c>
      <c r="H5" s="41" t="s">
        <v>60</v>
      </c>
      <c r="I5" s="42" t="s">
        <v>91</v>
      </c>
      <c r="J5" s="41" t="s">
        <v>93</v>
      </c>
      <c r="K5" s="42" t="s">
        <v>91</v>
      </c>
      <c r="L5" s="33" t="s">
        <v>58</v>
      </c>
      <c r="M5" s="41" t="s">
        <v>59</v>
      </c>
      <c r="N5" s="42" t="s">
        <v>91</v>
      </c>
      <c r="O5" s="41" t="s">
        <v>60</v>
      </c>
      <c r="P5" s="42" t="s">
        <v>91</v>
      </c>
      <c r="Q5" s="41" t="s">
        <v>93</v>
      </c>
      <c r="R5" s="42" t="s">
        <v>91</v>
      </c>
    </row>
    <row r="6" spans="1:22" ht="15">
      <c r="A6" s="20">
        <v>1</v>
      </c>
      <c r="B6" s="29" t="s">
        <v>61</v>
      </c>
      <c r="C6" s="21" t="s">
        <v>62</v>
      </c>
      <c r="D6" s="35">
        <v>54</v>
      </c>
      <c r="E6" s="22">
        <v>80</v>
      </c>
      <c r="F6" s="43">
        <f aca="true" t="shared" si="0" ref="F6:F33">E6*T6/100</f>
        <v>20</v>
      </c>
      <c r="G6" s="34">
        <f>D6*F6/1000</f>
        <v>1.08</v>
      </c>
      <c r="H6" s="43">
        <f aca="true" t="shared" si="1" ref="H6:H33">E6*U6/100</f>
        <v>28</v>
      </c>
      <c r="I6" s="45">
        <f>D6*H6/1000</f>
        <v>1.512</v>
      </c>
      <c r="J6" s="43">
        <f aca="true" t="shared" si="2" ref="J6:J33">E6*V6/100</f>
        <v>8</v>
      </c>
      <c r="K6" s="34">
        <f>D6*J6/1000</f>
        <v>0.432</v>
      </c>
      <c r="L6" s="22">
        <v>120</v>
      </c>
      <c r="M6" s="43">
        <f>L6*T6/100</f>
        <v>30</v>
      </c>
      <c r="N6" s="28">
        <f>D6*M6/1000</f>
        <v>1.62</v>
      </c>
      <c r="O6" s="43">
        <f>L6*U6/100</f>
        <v>42</v>
      </c>
      <c r="P6" s="23">
        <f>D6*O6/1000</f>
        <v>2.268</v>
      </c>
      <c r="Q6" s="50">
        <f>L6*V6/100</f>
        <v>12</v>
      </c>
      <c r="R6" s="23">
        <f>D6*Q6/1000</f>
        <v>0.648</v>
      </c>
      <c r="T6" s="18">
        <v>25</v>
      </c>
      <c r="U6" s="18">
        <v>35</v>
      </c>
      <c r="V6" s="18">
        <v>10</v>
      </c>
    </row>
    <row r="7" spans="1:22" ht="15">
      <c r="A7" s="20">
        <v>2</v>
      </c>
      <c r="B7" s="30" t="s">
        <v>63</v>
      </c>
      <c r="C7" s="21" t="s">
        <v>62</v>
      </c>
      <c r="D7" s="36">
        <v>85</v>
      </c>
      <c r="E7" s="24">
        <v>150</v>
      </c>
      <c r="F7" s="43">
        <f t="shared" si="0"/>
        <v>37.5</v>
      </c>
      <c r="G7" s="34">
        <f aca="true" t="shared" si="3" ref="G7:G33">D7*F7/1000</f>
        <v>3.1875</v>
      </c>
      <c r="H7" s="43">
        <f t="shared" si="1"/>
        <v>52.5</v>
      </c>
      <c r="I7" s="45">
        <f aca="true" t="shared" si="4" ref="I7:I33">D7*H7/1000</f>
        <v>4.4625</v>
      </c>
      <c r="J7" s="47">
        <f t="shared" si="2"/>
        <v>15</v>
      </c>
      <c r="K7" s="34">
        <f aca="true" t="shared" si="5" ref="K7:K33">D7*J7/1000</f>
        <v>1.275</v>
      </c>
      <c r="L7" s="24">
        <v>200</v>
      </c>
      <c r="M7" s="43">
        <f aca="true" t="shared" si="6" ref="M7:M33">L7*T7/100</f>
        <v>50</v>
      </c>
      <c r="N7" s="28">
        <f aca="true" t="shared" si="7" ref="N7:N33">D7*M7/1000</f>
        <v>4.25</v>
      </c>
      <c r="O7" s="43">
        <f aca="true" t="shared" si="8" ref="O7:O33">L7*U7/100</f>
        <v>70</v>
      </c>
      <c r="P7" s="23">
        <f aca="true" t="shared" si="9" ref="P7:P33">D7*O7/1000</f>
        <v>5.95</v>
      </c>
      <c r="Q7" s="50">
        <f aca="true" t="shared" si="10" ref="Q7:Q33">L7*V7/100</f>
        <v>20</v>
      </c>
      <c r="R7" s="23">
        <f aca="true" t="shared" si="11" ref="R7:R33">D7*Q7/1000</f>
        <v>1.7</v>
      </c>
      <c r="T7" s="18">
        <v>25</v>
      </c>
      <c r="U7" s="18">
        <v>35</v>
      </c>
      <c r="V7" s="18">
        <v>10</v>
      </c>
    </row>
    <row r="8" spans="1:22" ht="15">
      <c r="A8" s="20">
        <v>3</v>
      </c>
      <c r="B8" s="30" t="s">
        <v>64</v>
      </c>
      <c r="C8" s="21" t="s">
        <v>62</v>
      </c>
      <c r="D8" s="36">
        <v>36</v>
      </c>
      <c r="E8" s="24">
        <v>15</v>
      </c>
      <c r="F8" s="43">
        <f t="shared" si="0"/>
        <v>3.75</v>
      </c>
      <c r="G8" s="34">
        <f t="shared" si="3"/>
        <v>0.135</v>
      </c>
      <c r="H8" s="43">
        <f t="shared" si="1"/>
        <v>5.25</v>
      </c>
      <c r="I8" s="45">
        <f t="shared" si="4"/>
        <v>0.189</v>
      </c>
      <c r="J8" s="47">
        <f t="shared" si="2"/>
        <v>1.5</v>
      </c>
      <c r="K8" s="34">
        <f t="shared" si="5"/>
        <v>0.054</v>
      </c>
      <c r="L8" s="24">
        <v>20</v>
      </c>
      <c r="M8" s="43">
        <f t="shared" si="6"/>
        <v>5</v>
      </c>
      <c r="N8" s="28">
        <f t="shared" si="7"/>
        <v>0.18</v>
      </c>
      <c r="O8" s="43">
        <f t="shared" si="8"/>
        <v>7</v>
      </c>
      <c r="P8" s="23">
        <f t="shared" si="9"/>
        <v>0.252</v>
      </c>
      <c r="Q8" s="50">
        <f t="shared" si="10"/>
        <v>2</v>
      </c>
      <c r="R8" s="23">
        <f t="shared" si="11"/>
        <v>0.072</v>
      </c>
      <c r="T8" s="18">
        <v>25</v>
      </c>
      <c r="U8" s="18">
        <v>35</v>
      </c>
      <c r="V8" s="18">
        <v>10</v>
      </c>
    </row>
    <row r="9" spans="1:22" ht="15">
      <c r="A9" s="20">
        <v>4</v>
      </c>
      <c r="B9" s="30" t="s">
        <v>65</v>
      </c>
      <c r="C9" s="21" t="s">
        <v>62</v>
      </c>
      <c r="D9" s="36">
        <v>70.4</v>
      </c>
      <c r="E9" s="24">
        <v>45</v>
      </c>
      <c r="F9" s="43">
        <f t="shared" si="0"/>
        <v>11.25</v>
      </c>
      <c r="G9" s="34">
        <f t="shared" si="3"/>
        <v>0.7920000000000001</v>
      </c>
      <c r="H9" s="43">
        <f t="shared" si="1"/>
        <v>15.75</v>
      </c>
      <c r="I9" s="45">
        <f t="shared" si="4"/>
        <v>1.1088000000000002</v>
      </c>
      <c r="J9" s="47">
        <f t="shared" si="2"/>
        <v>4.5</v>
      </c>
      <c r="K9" s="34">
        <f t="shared" si="5"/>
        <v>0.3168</v>
      </c>
      <c r="L9" s="24">
        <v>50</v>
      </c>
      <c r="M9" s="43">
        <f t="shared" si="6"/>
        <v>12.5</v>
      </c>
      <c r="N9" s="28">
        <f t="shared" si="7"/>
        <v>0.8800000000000001</v>
      </c>
      <c r="O9" s="43">
        <f t="shared" si="8"/>
        <v>17.5</v>
      </c>
      <c r="P9" s="23">
        <f t="shared" si="9"/>
        <v>1.232</v>
      </c>
      <c r="Q9" s="50">
        <f t="shared" si="10"/>
        <v>5</v>
      </c>
      <c r="R9" s="23">
        <f t="shared" si="11"/>
        <v>0.352</v>
      </c>
      <c r="T9" s="18">
        <v>25</v>
      </c>
      <c r="U9" s="18">
        <v>35</v>
      </c>
      <c r="V9" s="18">
        <v>10</v>
      </c>
    </row>
    <row r="10" spans="1:22" ht="15">
      <c r="A10" s="20">
        <v>5</v>
      </c>
      <c r="B10" s="30" t="s">
        <v>66</v>
      </c>
      <c r="C10" s="21" t="s">
        <v>62</v>
      </c>
      <c r="D10" s="36">
        <v>48</v>
      </c>
      <c r="E10" s="24">
        <v>15</v>
      </c>
      <c r="F10" s="43">
        <f t="shared" si="0"/>
        <v>3.75</v>
      </c>
      <c r="G10" s="34">
        <f t="shared" si="3"/>
        <v>0.18</v>
      </c>
      <c r="H10" s="43">
        <f t="shared" si="1"/>
        <v>5.25</v>
      </c>
      <c r="I10" s="45">
        <f t="shared" si="4"/>
        <v>0.252</v>
      </c>
      <c r="J10" s="47">
        <f t="shared" si="2"/>
        <v>1.5</v>
      </c>
      <c r="K10" s="34">
        <f t="shared" si="5"/>
        <v>0.072</v>
      </c>
      <c r="L10" s="24">
        <v>20</v>
      </c>
      <c r="M10" s="43">
        <f t="shared" si="6"/>
        <v>5</v>
      </c>
      <c r="N10" s="28">
        <f t="shared" si="7"/>
        <v>0.24</v>
      </c>
      <c r="O10" s="43">
        <f t="shared" si="8"/>
        <v>7</v>
      </c>
      <c r="P10" s="23">
        <f t="shared" si="9"/>
        <v>0.336</v>
      </c>
      <c r="Q10" s="50">
        <f t="shared" si="10"/>
        <v>2</v>
      </c>
      <c r="R10" s="23">
        <f t="shared" si="11"/>
        <v>0.096</v>
      </c>
      <c r="T10" s="18">
        <v>25</v>
      </c>
      <c r="U10" s="18">
        <v>35</v>
      </c>
      <c r="V10" s="18">
        <v>10</v>
      </c>
    </row>
    <row r="11" spans="1:22" ht="15">
      <c r="A11" s="20">
        <v>6</v>
      </c>
      <c r="B11" s="30" t="s">
        <v>102</v>
      </c>
      <c r="C11" s="21" t="s">
        <v>62</v>
      </c>
      <c r="D11" s="36">
        <v>20</v>
      </c>
      <c r="E11" s="24">
        <v>250</v>
      </c>
      <c r="F11" s="43">
        <f t="shared" si="0"/>
        <v>62.5</v>
      </c>
      <c r="G11" s="34">
        <f t="shared" si="3"/>
        <v>1.25</v>
      </c>
      <c r="H11" s="43">
        <f t="shared" si="1"/>
        <v>87.5</v>
      </c>
      <c r="I11" s="45">
        <f t="shared" si="4"/>
        <v>1.75</v>
      </c>
      <c r="J11" s="47">
        <f t="shared" si="2"/>
        <v>25</v>
      </c>
      <c r="K11" s="34">
        <f t="shared" si="5"/>
        <v>0.5</v>
      </c>
      <c r="L11" s="24">
        <v>250</v>
      </c>
      <c r="M11" s="43">
        <f t="shared" si="6"/>
        <v>62.5</v>
      </c>
      <c r="N11" s="28">
        <f t="shared" si="7"/>
        <v>1.25</v>
      </c>
      <c r="O11" s="43">
        <f t="shared" si="8"/>
        <v>87.5</v>
      </c>
      <c r="P11" s="23">
        <f t="shared" si="9"/>
        <v>1.75</v>
      </c>
      <c r="Q11" s="50">
        <f t="shared" si="10"/>
        <v>25</v>
      </c>
      <c r="R11" s="23">
        <f t="shared" si="11"/>
        <v>0.5</v>
      </c>
      <c r="T11" s="18">
        <v>25</v>
      </c>
      <c r="U11" s="18">
        <v>35</v>
      </c>
      <c r="V11" s="18">
        <v>10</v>
      </c>
    </row>
    <row r="12" spans="1:22" ht="15">
      <c r="A12" s="20">
        <v>7</v>
      </c>
      <c r="B12" s="30" t="s">
        <v>103</v>
      </c>
      <c r="C12" s="21" t="s">
        <v>62</v>
      </c>
      <c r="D12" s="36">
        <v>130</v>
      </c>
      <c r="E12" s="24">
        <v>350</v>
      </c>
      <c r="F12" s="43">
        <f t="shared" si="0"/>
        <v>87.5</v>
      </c>
      <c r="G12" s="34">
        <f t="shared" si="3"/>
        <v>11.375</v>
      </c>
      <c r="H12" s="43">
        <f t="shared" si="1"/>
        <v>122.5</v>
      </c>
      <c r="I12" s="45">
        <f t="shared" si="4"/>
        <v>15.925</v>
      </c>
      <c r="J12" s="47">
        <f t="shared" si="2"/>
        <v>35</v>
      </c>
      <c r="K12" s="34">
        <f t="shared" si="5"/>
        <v>4.55</v>
      </c>
      <c r="L12" s="24">
        <v>400</v>
      </c>
      <c r="M12" s="43">
        <f t="shared" si="6"/>
        <v>100</v>
      </c>
      <c r="N12" s="28">
        <f t="shared" si="7"/>
        <v>13</v>
      </c>
      <c r="O12" s="43">
        <f t="shared" si="8"/>
        <v>140</v>
      </c>
      <c r="P12" s="23">
        <f t="shared" si="9"/>
        <v>18.2</v>
      </c>
      <c r="Q12" s="50">
        <f t="shared" si="10"/>
        <v>40</v>
      </c>
      <c r="R12" s="23">
        <f t="shared" si="11"/>
        <v>5.2</v>
      </c>
      <c r="T12" s="18">
        <v>25</v>
      </c>
      <c r="U12" s="18">
        <v>35</v>
      </c>
      <c r="V12" s="18">
        <v>10</v>
      </c>
    </row>
    <row r="13" spans="1:22" ht="15">
      <c r="A13" s="20">
        <v>8</v>
      </c>
      <c r="B13" s="30" t="s">
        <v>104</v>
      </c>
      <c r="C13" s="21" t="s">
        <v>62</v>
      </c>
      <c r="D13" s="36">
        <v>200</v>
      </c>
      <c r="E13" s="24">
        <v>200</v>
      </c>
      <c r="F13" s="43">
        <f t="shared" si="0"/>
        <v>50</v>
      </c>
      <c r="G13" s="34">
        <f t="shared" si="3"/>
        <v>10</v>
      </c>
      <c r="H13" s="43">
        <f t="shared" si="1"/>
        <v>70</v>
      </c>
      <c r="I13" s="45">
        <f t="shared" si="4"/>
        <v>14</v>
      </c>
      <c r="J13" s="47">
        <f t="shared" si="2"/>
        <v>20</v>
      </c>
      <c r="K13" s="34">
        <f t="shared" si="5"/>
        <v>4</v>
      </c>
      <c r="L13" s="24">
        <v>200</v>
      </c>
      <c r="M13" s="43">
        <f t="shared" si="6"/>
        <v>50</v>
      </c>
      <c r="N13" s="28">
        <f t="shared" si="7"/>
        <v>10</v>
      </c>
      <c r="O13" s="43">
        <f t="shared" si="8"/>
        <v>70</v>
      </c>
      <c r="P13" s="23">
        <f t="shared" si="9"/>
        <v>14</v>
      </c>
      <c r="Q13" s="50">
        <f t="shared" si="10"/>
        <v>20</v>
      </c>
      <c r="R13" s="23">
        <f t="shared" si="11"/>
        <v>4</v>
      </c>
      <c r="T13" s="18">
        <v>25</v>
      </c>
      <c r="U13" s="18">
        <v>35</v>
      </c>
      <c r="V13" s="18">
        <v>10</v>
      </c>
    </row>
    <row r="14" spans="1:22" ht="27.6">
      <c r="A14" s="20">
        <v>9</v>
      </c>
      <c r="B14" s="30" t="s">
        <v>67</v>
      </c>
      <c r="C14" s="21" t="s">
        <v>62</v>
      </c>
      <c r="D14" s="36">
        <v>550</v>
      </c>
      <c r="E14" s="24">
        <v>15</v>
      </c>
      <c r="F14" s="43">
        <f t="shared" si="0"/>
        <v>3.75</v>
      </c>
      <c r="G14" s="34">
        <f t="shared" si="3"/>
        <v>2.0625</v>
      </c>
      <c r="H14" s="43">
        <f t="shared" si="1"/>
        <v>5.25</v>
      </c>
      <c r="I14" s="45">
        <f t="shared" si="4"/>
        <v>2.8875</v>
      </c>
      <c r="J14" s="47">
        <f t="shared" si="2"/>
        <v>1.5</v>
      </c>
      <c r="K14" s="34">
        <f t="shared" si="5"/>
        <v>0.825</v>
      </c>
      <c r="L14" s="24">
        <v>20</v>
      </c>
      <c r="M14" s="43">
        <f t="shared" si="6"/>
        <v>5</v>
      </c>
      <c r="N14" s="28">
        <f t="shared" si="7"/>
        <v>2.75</v>
      </c>
      <c r="O14" s="43">
        <f t="shared" si="8"/>
        <v>7</v>
      </c>
      <c r="P14" s="23">
        <f t="shared" si="9"/>
        <v>3.85</v>
      </c>
      <c r="Q14" s="50">
        <f t="shared" si="10"/>
        <v>2</v>
      </c>
      <c r="R14" s="23">
        <f t="shared" si="11"/>
        <v>1.1</v>
      </c>
      <c r="T14" s="18">
        <v>25</v>
      </c>
      <c r="U14" s="18">
        <v>35</v>
      </c>
      <c r="V14" s="18">
        <v>10</v>
      </c>
    </row>
    <row r="15" spans="1:22" ht="27.6">
      <c r="A15" s="20">
        <v>10</v>
      </c>
      <c r="B15" s="30" t="s">
        <v>68</v>
      </c>
      <c r="C15" s="21" t="s">
        <v>69</v>
      </c>
      <c r="D15" s="36">
        <v>70</v>
      </c>
      <c r="E15" s="24">
        <v>200</v>
      </c>
      <c r="F15" s="43">
        <f t="shared" si="0"/>
        <v>50</v>
      </c>
      <c r="G15" s="34">
        <f t="shared" si="3"/>
        <v>3.5</v>
      </c>
      <c r="H15" s="43">
        <f t="shared" si="1"/>
        <v>70</v>
      </c>
      <c r="I15" s="45">
        <f t="shared" si="4"/>
        <v>4.9</v>
      </c>
      <c r="J15" s="47">
        <f t="shared" si="2"/>
        <v>20</v>
      </c>
      <c r="K15" s="34">
        <f t="shared" si="5"/>
        <v>1.4</v>
      </c>
      <c r="L15" s="24">
        <v>200</v>
      </c>
      <c r="M15" s="43">
        <f t="shared" si="6"/>
        <v>50</v>
      </c>
      <c r="N15" s="28">
        <f t="shared" si="7"/>
        <v>3.5</v>
      </c>
      <c r="O15" s="43">
        <f t="shared" si="8"/>
        <v>70</v>
      </c>
      <c r="P15" s="23">
        <f t="shared" si="9"/>
        <v>4.9</v>
      </c>
      <c r="Q15" s="50">
        <f t="shared" si="10"/>
        <v>20</v>
      </c>
      <c r="R15" s="23">
        <f t="shared" si="11"/>
        <v>1.4</v>
      </c>
      <c r="T15" s="18">
        <v>25</v>
      </c>
      <c r="U15" s="18">
        <v>35</v>
      </c>
      <c r="V15" s="18">
        <v>10</v>
      </c>
    </row>
    <row r="16" spans="1:22" ht="15">
      <c r="A16" s="20">
        <v>11</v>
      </c>
      <c r="B16" s="30" t="s">
        <v>70</v>
      </c>
      <c r="C16" s="21" t="s">
        <v>62</v>
      </c>
      <c r="D16" s="36">
        <v>467.5</v>
      </c>
      <c r="E16" s="24">
        <v>77</v>
      </c>
      <c r="F16" s="43">
        <f t="shared" si="0"/>
        <v>19.25</v>
      </c>
      <c r="G16" s="34">
        <f t="shared" si="3"/>
        <v>8.999375</v>
      </c>
      <c r="H16" s="43">
        <f t="shared" si="1"/>
        <v>26.95</v>
      </c>
      <c r="I16" s="45">
        <f t="shared" si="4"/>
        <v>12.599125</v>
      </c>
      <c r="J16" s="47">
        <f t="shared" si="2"/>
        <v>7.7</v>
      </c>
      <c r="K16" s="34">
        <f t="shared" si="5"/>
        <v>3.59975</v>
      </c>
      <c r="L16" s="24">
        <v>86</v>
      </c>
      <c r="M16" s="43">
        <f t="shared" si="6"/>
        <v>21.5</v>
      </c>
      <c r="N16" s="28">
        <f t="shared" si="7"/>
        <v>10.05125</v>
      </c>
      <c r="O16" s="43">
        <f t="shared" si="8"/>
        <v>30.1</v>
      </c>
      <c r="P16" s="23">
        <f t="shared" si="9"/>
        <v>14.07175</v>
      </c>
      <c r="Q16" s="50">
        <f t="shared" si="10"/>
        <v>8.6</v>
      </c>
      <c r="R16" s="23">
        <f t="shared" si="11"/>
        <v>4.0205</v>
      </c>
      <c r="T16" s="18">
        <v>25</v>
      </c>
      <c r="U16" s="18">
        <v>35</v>
      </c>
      <c r="V16" s="18">
        <v>10</v>
      </c>
    </row>
    <row r="17" spans="1:22" ht="15">
      <c r="A17" s="20">
        <v>12</v>
      </c>
      <c r="B17" s="30" t="s">
        <v>71</v>
      </c>
      <c r="C17" s="21" t="s">
        <v>62</v>
      </c>
      <c r="D17" s="36">
        <v>300</v>
      </c>
      <c r="E17" s="24">
        <v>40</v>
      </c>
      <c r="F17" s="43">
        <f t="shared" si="0"/>
        <v>10</v>
      </c>
      <c r="G17" s="34">
        <f t="shared" si="3"/>
        <v>3</v>
      </c>
      <c r="H17" s="43">
        <f t="shared" si="1"/>
        <v>14</v>
      </c>
      <c r="I17" s="45">
        <f t="shared" si="4"/>
        <v>4.2</v>
      </c>
      <c r="J17" s="47">
        <f t="shared" si="2"/>
        <v>4</v>
      </c>
      <c r="K17" s="34">
        <f t="shared" si="5"/>
        <v>1.2</v>
      </c>
      <c r="L17" s="24">
        <v>60</v>
      </c>
      <c r="M17" s="43">
        <f t="shared" si="6"/>
        <v>15</v>
      </c>
      <c r="N17" s="28">
        <f t="shared" si="7"/>
        <v>4.5</v>
      </c>
      <c r="O17" s="43">
        <f t="shared" si="8"/>
        <v>21</v>
      </c>
      <c r="P17" s="23">
        <f t="shared" si="9"/>
        <v>6.3</v>
      </c>
      <c r="Q17" s="50">
        <f t="shared" si="10"/>
        <v>6</v>
      </c>
      <c r="R17" s="23">
        <f t="shared" si="11"/>
        <v>1.8</v>
      </c>
      <c r="T17" s="18">
        <v>25</v>
      </c>
      <c r="U17" s="18">
        <v>35</v>
      </c>
      <c r="V17" s="18">
        <v>10</v>
      </c>
    </row>
    <row r="18" spans="1:22" ht="15">
      <c r="A18" s="20">
        <v>13</v>
      </c>
      <c r="B18" s="30" t="s">
        <v>72</v>
      </c>
      <c r="C18" s="21" t="s">
        <v>62</v>
      </c>
      <c r="D18" s="36">
        <v>450</v>
      </c>
      <c r="E18" s="24">
        <v>60</v>
      </c>
      <c r="F18" s="43">
        <f t="shared" si="0"/>
        <v>15</v>
      </c>
      <c r="G18" s="34">
        <f t="shared" si="3"/>
        <v>6.75</v>
      </c>
      <c r="H18" s="43">
        <f t="shared" si="1"/>
        <v>21</v>
      </c>
      <c r="I18" s="45">
        <f t="shared" si="4"/>
        <v>9.45</v>
      </c>
      <c r="J18" s="47">
        <f t="shared" si="2"/>
        <v>6</v>
      </c>
      <c r="K18" s="34">
        <f t="shared" si="5"/>
        <v>2.7</v>
      </c>
      <c r="L18" s="24">
        <v>80</v>
      </c>
      <c r="M18" s="43">
        <f t="shared" si="6"/>
        <v>20</v>
      </c>
      <c r="N18" s="28">
        <f t="shared" si="7"/>
        <v>9</v>
      </c>
      <c r="O18" s="43">
        <f t="shared" si="8"/>
        <v>28</v>
      </c>
      <c r="P18" s="23">
        <f t="shared" si="9"/>
        <v>12.6</v>
      </c>
      <c r="Q18" s="50">
        <f t="shared" si="10"/>
        <v>8</v>
      </c>
      <c r="R18" s="23">
        <f t="shared" si="11"/>
        <v>3.6</v>
      </c>
      <c r="T18" s="18">
        <v>25</v>
      </c>
      <c r="U18" s="18">
        <v>35</v>
      </c>
      <c r="V18" s="18">
        <v>10</v>
      </c>
    </row>
    <row r="19" spans="1:22" ht="15">
      <c r="A19" s="20">
        <v>14</v>
      </c>
      <c r="B19" s="30" t="s">
        <v>73</v>
      </c>
      <c r="C19" s="21" t="s">
        <v>62</v>
      </c>
      <c r="D19" s="36">
        <v>500</v>
      </c>
      <c r="E19" s="24">
        <v>15</v>
      </c>
      <c r="F19" s="43">
        <f t="shared" si="0"/>
        <v>3.75</v>
      </c>
      <c r="G19" s="34">
        <f t="shared" si="3"/>
        <v>1.875</v>
      </c>
      <c r="H19" s="43">
        <f t="shared" si="1"/>
        <v>5.25</v>
      </c>
      <c r="I19" s="45">
        <f t="shared" si="4"/>
        <v>2.625</v>
      </c>
      <c r="J19" s="47">
        <f t="shared" si="2"/>
        <v>1.5</v>
      </c>
      <c r="K19" s="34">
        <f t="shared" si="5"/>
        <v>0.75</v>
      </c>
      <c r="L19" s="24">
        <v>20</v>
      </c>
      <c r="M19" s="43">
        <f t="shared" si="6"/>
        <v>5</v>
      </c>
      <c r="N19" s="28">
        <f t="shared" si="7"/>
        <v>2.5</v>
      </c>
      <c r="O19" s="43">
        <f t="shared" si="8"/>
        <v>7</v>
      </c>
      <c r="P19" s="23">
        <f t="shared" si="9"/>
        <v>3.5</v>
      </c>
      <c r="Q19" s="50">
        <f t="shared" si="10"/>
        <v>2</v>
      </c>
      <c r="R19" s="23">
        <f t="shared" si="11"/>
        <v>1</v>
      </c>
      <c r="T19" s="18">
        <v>25</v>
      </c>
      <c r="U19" s="18">
        <v>35</v>
      </c>
      <c r="V19" s="18">
        <v>10</v>
      </c>
    </row>
    <row r="20" spans="1:22" ht="27.6">
      <c r="A20" s="20">
        <v>15</v>
      </c>
      <c r="B20" s="30" t="s">
        <v>74</v>
      </c>
      <c r="C20" s="21" t="s">
        <v>69</v>
      </c>
      <c r="D20" s="36">
        <v>85</v>
      </c>
      <c r="E20" s="24">
        <v>300</v>
      </c>
      <c r="F20" s="43">
        <f t="shared" si="0"/>
        <v>75</v>
      </c>
      <c r="G20" s="34">
        <f t="shared" si="3"/>
        <v>6.375</v>
      </c>
      <c r="H20" s="43">
        <f t="shared" si="1"/>
        <v>105</v>
      </c>
      <c r="I20" s="45">
        <f t="shared" si="4"/>
        <v>8.925</v>
      </c>
      <c r="J20" s="47">
        <f t="shared" si="2"/>
        <v>30</v>
      </c>
      <c r="K20" s="34">
        <f t="shared" si="5"/>
        <v>2.55</v>
      </c>
      <c r="L20" s="24">
        <v>300</v>
      </c>
      <c r="M20" s="43">
        <f t="shared" si="6"/>
        <v>75</v>
      </c>
      <c r="N20" s="28">
        <f t="shared" si="7"/>
        <v>6.375</v>
      </c>
      <c r="O20" s="43">
        <f t="shared" si="8"/>
        <v>105</v>
      </c>
      <c r="P20" s="23">
        <f t="shared" si="9"/>
        <v>8.925</v>
      </c>
      <c r="Q20" s="50">
        <f t="shared" si="10"/>
        <v>30</v>
      </c>
      <c r="R20" s="23">
        <f t="shared" si="11"/>
        <v>2.55</v>
      </c>
      <c r="T20" s="18">
        <v>25</v>
      </c>
      <c r="U20" s="18">
        <v>35</v>
      </c>
      <c r="V20" s="18">
        <v>10</v>
      </c>
    </row>
    <row r="21" spans="1:22" ht="27.6">
      <c r="A21" s="20">
        <v>16</v>
      </c>
      <c r="B21" s="30" t="s">
        <v>75</v>
      </c>
      <c r="C21" s="21" t="s">
        <v>69</v>
      </c>
      <c r="D21" s="36">
        <v>120</v>
      </c>
      <c r="E21" s="24">
        <v>150</v>
      </c>
      <c r="F21" s="43">
        <f t="shared" si="0"/>
        <v>37.5</v>
      </c>
      <c r="G21" s="34">
        <f t="shared" si="3"/>
        <v>4.5</v>
      </c>
      <c r="H21" s="43">
        <f t="shared" si="1"/>
        <v>52.5</v>
      </c>
      <c r="I21" s="45">
        <f t="shared" si="4"/>
        <v>6.3</v>
      </c>
      <c r="J21" s="47">
        <f t="shared" si="2"/>
        <v>15</v>
      </c>
      <c r="K21" s="34">
        <f t="shared" si="5"/>
        <v>1.8</v>
      </c>
      <c r="L21" s="24">
        <v>180</v>
      </c>
      <c r="M21" s="43">
        <f t="shared" si="6"/>
        <v>45</v>
      </c>
      <c r="N21" s="28">
        <f t="shared" si="7"/>
        <v>5.4</v>
      </c>
      <c r="O21" s="43">
        <f t="shared" si="8"/>
        <v>63</v>
      </c>
      <c r="P21" s="23">
        <f t="shared" si="9"/>
        <v>7.56</v>
      </c>
      <c r="Q21" s="50">
        <f t="shared" si="10"/>
        <v>18</v>
      </c>
      <c r="R21" s="23">
        <f t="shared" si="11"/>
        <v>2.16</v>
      </c>
      <c r="T21" s="18">
        <v>25</v>
      </c>
      <c r="U21" s="18">
        <v>35</v>
      </c>
      <c r="V21" s="18">
        <v>10</v>
      </c>
    </row>
    <row r="22" spans="1:22" ht="27.6">
      <c r="A22" s="20">
        <v>17</v>
      </c>
      <c r="B22" s="30" t="s">
        <v>76</v>
      </c>
      <c r="C22" s="21" t="s">
        <v>62</v>
      </c>
      <c r="D22" s="36">
        <v>348</v>
      </c>
      <c r="E22" s="24">
        <v>50</v>
      </c>
      <c r="F22" s="43">
        <f t="shared" si="0"/>
        <v>12.5</v>
      </c>
      <c r="G22" s="34">
        <f t="shared" si="3"/>
        <v>4.35</v>
      </c>
      <c r="H22" s="43">
        <f t="shared" si="1"/>
        <v>17.5</v>
      </c>
      <c r="I22" s="45">
        <f t="shared" si="4"/>
        <v>6.09</v>
      </c>
      <c r="J22" s="47">
        <f t="shared" si="2"/>
        <v>5</v>
      </c>
      <c r="K22" s="34">
        <f t="shared" si="5"/>
        <v>1.74</v>
      </c>
      <c r="L22" s="24">
        <v>60</v>
      </c>
      <c r="M22" s="43">
        <f t="shared" si="6"/>
        <v>15</v>
      </c>
      <c r="N22" s="28">
        <f t="shared" si="7"/>
        <v>5.22</v>
      </c>
      <c r="O22" s="43">
        <f t="shared" si="8"/>
        <v>21</v>
      </c>
      <c r="P22" s="23">
        <f t="shared" si="9"/>
        <v>7.308</v>
      </c>
      <c r="Q22" s="50">
        <f t="shared" si="10"/>
        <v>6</v>
      </c>
      <c r="R22" s="23">
        <f t="shared" si="11"/>
        <v>2.088</v>
      </c>
      <c r="T22" s="18">
        <v>25</v>
      </c>
      <c r="U22" s="18">
        <v>35</v>
      </c>
      <c r="V22" s="18">
        <v>10</v>
      </c>
    </row>
    <row r="23" spans="1:22" ht="15">
      <c r="A23" s="20">
        <v>18</v>
      </c>
      <c r="B23" s="30" t="s">
        <v>77</v>
      </c>
      <c r="C23" s="21" t="s">
        <v>62</v>
      </c>
      <c r="D23" s="36">
        <v>681</v>
      </c>
      <c r="E23" s="24">
        <v>10</v>
      </c>
      <c r="F23" s="43">
        <f t="shared" si="0"/>
        <v>2.5</v>
      </c>
      <c r="G23" s="34">
        <f t="shared" si="3"/>
        <v>1.7025</v>
      </c>
      <c r="H23" s="43">
        <f t="shared" si="1"/>
        <v>3.5</v>
      </c>
      <c r="I23" s="45">
        <f t="shared" si="4"/>
        <v>2.3835</v>
      </c>
      <c r="J23" s="47">
        <f t="shared" si="2"/>
        <v>1</v>
      </c>
      <c r="K23" s="34">
        <f t="shared" si="5"/>
        <v>0.681</v>
      </c>
      <c r="L23" s="24">
        <v>12</v>
      </c>
      <c r="M23" s="43">
        <f t="shared" si="6"/>
        <v>3</v>
      </c>
      <c r="N23" s="28">
        <f t="shared" si="7"/>
        <v>2.043</v>
      </c>
      <c r="O23" s="43">
        <f t="shared" si="8"/>
        <v>4.2</v>
      </c>
      <c r="P23" s="23">
        <f t="shared" si="9"/>
        <v>2.8602000000000003</v>
      </c>
      <c r="Q23" s="50">
        <f t="shared" si="10"/>
        <v>1.2</v>
      </c>
      <c r="R23" s="23">
        <f t="shared" si="11"/>
        <v>0.8171999999999999</v>
      </c>
      <c r="T23" s="18">
        <v>25</v>
      </c>
      <c r="U23" s="18">
        <v>35</v>
      </c>
      <c r="V23" s="18">
        <v>10</v>
      </c>
    </row>
    <row r="24" spans="1:22" ht="27.6">
      <c r="A24" s="20">
        <v>19</v>
      </c>
      <c r="B24" s="30" t="s">
        <v>78</v>
      </c>
      <c r="C24" s="21" t="s">
        <v>62</v>
      </c>
      <c r="D24" s="36">
        <v>308</v>
      </c>
      <c r="E24" s="24">
        <v>10</v>
      </c>
      <c r="F24" s="43">
        <f t="shared" si="0"/>
        <v>2.5</v>
      </c>
      <c r="G24" s="34">
        <f t="shared" si="3"/>
        <v>0.77</v>
      </c>
      <c r="H24" s="43">
        <f t="shared" si="1"/>
        <v>3.5</v>
      </c>
      <c r="I24" s="45">
        <f t="shared" si="4"/>
        <v>1.078</v>
      </c>
      <c r="J24" s="47">
        <f t="shared" si="2"/>
        <v>1</v>
      </c>
      <c r="K24" s="34">
        <f t="shared" si="5"/>
        <v>0.308</v>
      </c>
      <c r="L24" s="24">
        <v>10</v>
      </c>
      <c r="M24" s="43">
        <f t="shared" si="6"/>
        <v>2.5</v>
      </c>
      <c r="N24" s="28">
        <f t="shared" si="7"/>
        <v>0.77</v>
      </c>
      <c r="O24" s="43">
        <f t="shared" si="8"/>
        <v>3.5</v>
      </c>
      <c r="P24" s="23">
        <f t="shared" si="9"/>
        <v>1.078</v>
      </c>
      <c r="Q24" s="50">
        <f t="shared" si="10"/>
        <v>1</v>
      </c>
      <c r="R24" s="23">
        <f t="shared" si="11"/>
        <v>0.308</v>
      </c>
      <c r="T24" s="18">
        <v>25</v>
      </c>
      <c r="U24" s="18">
        <v>35</v>
      </c>
      <c r="V24" s="18">
        <v>10</v>
      </c>
    </row>
    <row r="25" spans="1:22" ht="15">
      <c r="A25" s="20">
        <v>20</v>
      </c>
      <c r="B25" s="30" t="s">
        <v>79</v>
      </c>
      <c r="C25" s="21" t="s">
        <v>62</v>
      </c>
      <c r="D25" s="36">
        <v>712</v>
      </c>
      <c r="E25" s="24">
        <v>30</v>
      </c>
      <c r="F25" s="43">
        <f t="shared" si="0"/>
        <v>7.5</v>
      </c>
      <c r="G25" s="34">
        <f t="shared" si="3"/>
        <v>5.34</v>
      </c>
      <c r="H25" s="43">
        <f t="shared" si="1"/>
        <v>10.5</v>
      </c>
      <c r="I25" s="45">
        <f t="shared" si="4"/>
        <v>7.476</v>
      </c>
      <c r="J25" s="47">
        <f t="shared" si="2"/>
        <v>3</v>
      </c>
      <c r="K25" s="34">
        <f t="shared" si="5"/>
        <v>2.136</v>
      </c>
      <c r="L25" s="24">
        <v>35</v>
      </c>
      <c r="M25" s="43">
        <f t="shared" si="6"/>
        <v>8.75</v>
      </c>
      <c r="N25" s="28">
        <f t="shared" si="7"/>
        <v>6.23</v>
      </c>
      <c r="O25" s="43">
        <f t="shared" si="8"/>
        <v>12.25</v>
      </c>
      <c r="P25" s="23">
        <f t="shared" si="9"/>
        <v>8.722</v>
      </c>
      <c r="Q25" s="50">
        <f t="shared" si="10"/>
        <v>3.5</v>
      </c>
      <c r="R25" s="23">
        <f t="shared" si="11"/>
        <v>2.492</v>
      </c>
      <c r="T25" s="18">
        <v>25</v>
      </c>
      <c r="U25" s="18">
        <v>35</v>
      </c>
      <c r="V25" s="18">
        <v>10</v>
      </c>
    </row>
    <row r="26" spans="1:22" ht="15">
      <c r="A26" s="20">
        <v>21</v>
      </c>
      <c r="B26" s="30" t="s">
        <v>80</v>
      </c>
      <c r="C26" s="21" t="s">
        <v>62</v>
      </c>
      <c r="D26" s="36">
        <v>170</v>
      </c>
      <c r="E26" s="24">
        <v>15</v>
      </c>
      <c r="F26" s="43">
        <f t="shared" si="0"/>
        <v>3.75</v>
      </c>
      <c r="G26" s="34">
        <f t="shared" si="3"/>
        <v>0.6375</v>
      </c>
      <c r="H26" s="43">
        <f t="shared" si="1"/>
        <v>5.25</v>
      </c>
      <c r="I26" s="45">
        <f t="shared" si="4"/>
        <v>0.8925</v>
      </c>
      <c r="J26" s="47">
        <f t="shared" si="2"/>
        <v>1.5</v>
      </c>
      <c r="K26" s="34">
        <f t="shared" si="5"/>
        <v>0.255</v>
      </c>
      <c r="L26" s="24">
        <v>18</v>
      </c>
      <c r="M26" s="43">
        <f t="shared" si="6"/>
        <v>4.5</v>
      </c>
      <c r="N26" s="28">
        <f t="shared" si="7"/>
        <v>0.765</v>
      </c>
      <c r="O26" s="43">
        <f t="shared" si="8"/>
        <v>6.3</v>
      </c>
      <c r="P26" s="23">
        <f t="shared" si="9"/>
        <v>1.071</v>
      </c>
      <c r="Q26" s="50">
        <f t="shared" si="10"/>
        <v>1.8</v>
      </c>
      <c r="R26" s="23">
        <f t="shared" si="11"/>
        <v>0.306</v>
      </c>
      <c r="T26" s="18">
        <v>25</v>
      </c>
      <c r="U26" s="18">
        <v>35</v>
      </c>
      <c r="V26" s="18">
        <v>10</v>
      </c>
    </row>
    <row r="27" spans="1:22" ht="15">
      <c r="A27" s="20">
        <v>22</v>
      </c>
      <c r="B27" s="30" t="s">
        <v>81</v>
      </c>
      <c r="C27" s="21" t="s">
        <v>62</v>
      </c>
      <c r="D27" s="36">
        <v>200</v>
      </c>
      <c r="E27" s="24">
        <v>30</v>
      </c>
      <c r="F27" s="43">
        <f t="shared" si="0"/>
        <v>7.5</v>
      </c>
      <c r="G27" s="34">
        <f t="shared" si="3"/>
        <v>1.5</v>
      </c>
      <c r="H27" s="43">
        <f t="shared" si="1"/>
        <v>10.5</v>
      </c>
      <c r="I27" s="45">
        <f t="shared" si="4"/>
        <v>2.1</v>
      </c>
      <c r="J27" s="47">
        <f t="shared" si="2"/>
        <v>3</v>
      </c>
      <c r="K27" s="34">
        <f t="shared" si="5"/>
        <v>0.6</v>
      </c>
      <c r="L27" s="24">
        <v>30</v>
      </c>
      <c r="M27" s="43">
        <f t="shared" si="6"/>
        <v>7.5</v>
      </c>
      <c r="N27" s="28">
        <f t="shared" si="7"/>
        <v>1.5</v>
      </c>
      <c r="O27" s="43">
        <f t="shared" si="8"/>
        <v>10.5</v>
      </c>
      <c r="P27" s="23">
        <f t="shared" si="9"/>
        <v>2.1</v>
      </c>
      <c r="Q27" s="50">
        <f t="shared" si="10"/>
        <v>3</v>
      </c>
      <c r="R27" s="23">
        <f t="shared" si="11"/>
        <v>0.6</v>
      </c>
      <c r="T27" s="18">
        <v>25</v>
      </c>
      <c r="U27" s="18">
        <v>35</v>
      </c>
      <c r="V27" s="18">
        <v>10</v>
      </c>
    </row>
    <row r="28" spans="1:22" ht="15">
      <c r="A28" s="20">
        <v>23</v>
      </c>
      <c r="B28" s="30" t="s">
        <v>82</v>
      </c>
      <c r="C28" s="21" t="s">
        <v>62</v>
      </c>
      <c r="D28" s="36">
        <v>95</v>
      </c>
      <c r="E28" s="24">
        <v>40</v>
      </c>
      <c r="F28" s="43">
        <f t="shared" si="0"/>
        <v>10</v>
      </c>
      <c r="G28" s="34">
        <f t="shared" si="3"/>
        <v>0.95</v>
      </c>
      <c r="H28" s="43">
        <f t="shared" si="1"/>
        <v>14</v>
      </c>
      <c r="I28" s="45">
        <f t="shared" si="4"/>
        <v>1.33</v>
      </c>
      <c r="J28" s="47">
        <f t="shared" si="2"/>
        <v>4</v>
      </c>
      <c r="K28" s="34">
        <f t="shared" si="5"/>
        <v>0.38</v>
      </c>
      <c r="L28" s="24">
        <v>45</v>
      </c>
      <c r="M28" s="43">
        <f t="shared" si="6"/>
        <v>11.25</v>
      </c>
      <c r="N28" s="28">
        <f t="shared" si="7"/>
        <v>1.06875</v>
      </c>
      <c r="O28" s="43">
        <f t="shared" si="8"/>
        <v>15.75</v>
      </c>
      <c r="P28" s="23">
        <f t="shared" si="9"/>
        <v>1.49625</v>
      </c>
      <c r="Q28" s="50">
        <f t="shared" si="10"/>
        <v>4.5</v>
      </c>
      <c r="R28" s="23">
        <f t="shared" si="11"/>
        <v>0.4275</v>
      </c>
      <c r="T28" s="18">
        <v>25</v>
      </c>
      <c r="U28" s="18">
        <v>35</v>
      </c>
      <c r="V28" s="18">
        <v>10</v>
      </c>
    </row>
    <row r="29" spans="1:22" ht="15">
      <c r="A29" s="20">
        <v>24</v>
      </c>
      <c r="B29" s="30" t="s">
        <v>83</v>
      </c>
      <c r="C29" s="21" t="s">
        <v>62</v>
      </c>
      <c r="D29" s="36">
        <v>200</v>
      </c>
      <c r="E29" s="24">
        <v>10</v>
      </c>
      <c r="F29" s="43">
        <f t="shared" si="0"/>
        <v>2.5</v>
      </c>
      <c r="G29" s="34">
        <f t="shared" si="3"/>
        <v>0.5</v>
      </c>
      <c r="H29" s="43">
        <f t="shared" si="1"/>
        <v>3.5</v>
      </c>
      <c r="I29" s="45">
        <f t="shared" si="4"/>
        <v>0.7</v>
      </c>
      <c r="J29" s="47">
        <f t="shared" si="2"/>
        <v>1</v>
      </c>
      <c r="K29" s="34">
        <f t="shared" si="5"/>
        <v>0.2</v>
      </c>
      <c r="L29" s="24">
        <v>15</v>
      </c>
      <c r="M29" s="43">
        <f t="shared" si="6"/>
        <v>3.75</v>
      </c>
      <c r="N29" s="28">
        <f t="shared" si="7"/>
        <v>0.75</v>
      </c>
      <c r="O29" s="43">
        <f t="shared" si="8"/>
        <v>5.25</v>
      </c>
      <c r="P29" s="23">
        <f t="shared" si="9"/>
        <v>1.05</v>
      </c>
      <c r="Q29" s="50">
        <f t="shared" si="10"/>
        <v>1.5</v>
      </c>
      <c r="R29" s="23">
        <f t="shared" si="11"/>
        <v>0.3</v>
      </c>
      <c r="T29" s="18">
        <v>25</v>
      </c>
      <c r="U29" s="18">
        <v>35</v>
      </c>
      <c r="V29" s="18">
        <v>10</v>
      </c>
    </row>
    <row r="30" spans="1:22" ht="15">
      <c r="A30" s="20">
        <v>25</v>
      </c>
      <c r="B30" s="30" t="s">
        <v>84</v>
      </c>
      <c r="C30" s="21" t="s">
        <v>62</v>
      </c>
      <c r="D30" s="36">
        <v>1221</v>
      </c>
      <c r="E30" s="24">
        <v>0.4</v>
      </c>
      <c r="F30" s="43">
        <f t="shared" si="0"/>
        <v>0.1</v>
      </c>
      <c r="G30" s="34">
        <f t="shared" si="3"/>
        <v>0.12210000000000001</v>
      </c>
      <c r="H30" s="43">
        <f t="shared" si="1"/>
        <v>0.14</v>
      </c>
      <c r="I30" s="45">
        <f t="shared" si="4"/>
        <v>0.17094000000000004</v>
      </c>
      <c r="J30" s="47">
        <f t="shared" si="2"/>
        <v>0.04</v>
      </c>
      <c r="K30" s="34">
        <f t="shared" si="5"/>
        <v>0.04884</v>
      </c>
      <c r="L30" s="24">
        <v>0.4</v>
      </c>
      <c r="M30" s="43">
        <f t="shared" si="6"/>
        <v>0.1</v>
      </c>
      <c r="N30" s="28">
        <f t="shared" si="7"/>
        <v>0.12210000000000001</v>
      </c>
      <c r="O30" s="43">
        <f t="shared" si="8"/>
        <v>0.14</v>
      </c>
      <c r="P30" s="23">
        <f t="shared" si="9"/>
        <v>0.17094000000000004</v>
      </c>
      <c r="Q30" s="50">
        <f t="shared" si="10"/>
        <v>0.04</v>
      </c>
      <c r="R30" s="23">
        <f t="shared" si="11"/>
        <v>0.04884</v>
      </c>
      <c r="T30" s="18">
        <v>25</v>
      </c>
      <c r="U30" s="18">
        <v>35</v>
      </c>
      <c r="V30" s="18">
        <v>10</v>
      </c>
    </row>
    <row r="31" spans="1:22" ht="15">
      <c r="A31" s="20">
        <v>26</v>
      </c>
      <c r="B31" s="30" t="s">
        <v>85</v>
      </c>
      <c r="C31" s="21" t="s">
        <v>62</v>
      </c>
      <c r="D31" s="36">
        <v>300</v>
      </c>
      <c r="E31" s="24">
        <v>1.2</v>
      </c>
      <c r="F31" s="43">
        <f t="shared" si="0"/>
        <v>0.3</v>
      </c>
      <c r="G31" s="34">
        <f t="shared" si="3"/>
        <v>0.09</v>
      </c>
      <c r="H31" s="43">
        <f t="shared" si="1"/>
        <v>0.42</v>
      </c>
      <c r="I31" s="45">
        <f t="shared" si="4"/>
        <v>0.126</v>
      </c>
      <c r="J31" s="47">
        <f t="shared" si="2"/>
        <v>0.12</v>
      </c>
      <c r="K31" s="34">
        <f t="shared" si="5"/>
        <v>0.036</v>
      </c>
      <c r="L31" s="24">
        <v>1.2</v>
      </c>
      <c r="M31" s="43">
        <f t="shared" si="6"/>
        <v>0.3</v>
      </c>
      <c r="N31" s="28">
        <f t="shared" si="7"/>
        <v>0.09</v>
      </c>
      <c r="O31" s="43">
        <f t="shared" si="8"/>
        <v>0.42</v>
      </c>
      <c r="P31" s="23">
        <f t="shared" si="9"/>
        <v>0.126</v>
      </c>
      <c r="Q31" s="50">
        <f t="shared" si="10"/>
        <v>0.12</v>
      </c>
      <c r="R31" s="23">
        <f t="shared" si="11"/>
        <v>0.036</v>
      </c>
      <c r="T31" s="18">
        <v>25</v>
      </c>
      <c r="U31" s="18">
        <v>35</v>
      </c>
      <c r="V31" s="18">
        <v>10</v>
      </c>
    </row>
    <row r="32" spans="1:22" ht="15">
      <c r="A32" s="20">
        <v>27</v>
      </c>
      <c r="B32" s="30" t="s">
        <v>86</v>
      </c>
      <c r="C32" s="21" t="s">
        <v>62</v>
      </c>
      <c r="D32" s="36">
        <v>90</v>
      </c>
      <c r="E32" s="24">
        <v>1</v>
      </c>
      <c r="F32" s="43">
        <f t="shared" si="0"/>
        <v>0.25</v>
      </c>
      <c r="G32" s="34">
        <f t="shared" si="3"/>
        <v>0.0225</v>
      </c>
      <c r="H32" s="43">
        <f t="shared" si="1"/>
        <v>0.35</v>
      </c>
      <c r="I32" s="45">
        <f t="shared" si="4"/>
        <v>0.03149999999999999</v>
      </c>
      <c r="J32" s="47">
        <f t="shared" si="2"/>
        <v>0.1</v>
      </c>
      <c r="K32" s="34">
        <f t="shared" si="5"/>
        <v>0.009</v>
      </c>
      <c r="L32" s="24">
        <v>2</v>
      </c>
      <c r="M32" s="43">
        <f t="shared" si="6"/>
        <v>0.5</v>
      </c>
      <c r="N32" s="28">
        <f t="shared" si="7"/>
        <v>0.045</v>
      </c>
      <c r="O32" s="43">
        <f t="shared" si="8"/>
        <v>0.7</v>
      </c>
      <c r="P32" s="23">
        <f t="shared" si="9"/>
        <v>0.06299999999999999</v>
      </c>
      <c r="Q32" s="50">
        <f t="shared" si="10"/>
        <v>0.2</v>
      </c>
      <c r="R32" s="23">
        <f t="shared" si="11"/>
        <v>0.018</v>
      </c>
      <c r="T32" s="18">
        <v>25</v>
      </c>
      <c r="U32" s="18">
        <v>35</v>
      </c>
      <c r="V32" s="18">
        <v>10</v>
      </c>
    </row>
    <row r="33" spans="1:22" ht="15" thickBot="1">
      <c r="A33" s="20">
        <v>28</v>
      </c>
      <c r="B33" s="31" t="s">
        <v>87</v>
      </c>
      <c r="C33" s="25" t="s">
        <v>62</v>
      </c>
      <c r="D33" s="37">
        <v>15</v>
      </c>
      <c r="E33" s="26">
        <v>5</v>
      </c>
      <c r="F33" s="44">
        <f t="shared" si="0"/>
        <v>1.25</v>
      </c>
      <c r="G33" s="38">
        <f t="shared" si="3"/>
        <v>0.01875</v>
      </c>
      <c r="H33" s="44">
        <f t="shared" si="1"/>
        <v>1.75</v>
      </c>
      <c r="I33" s="46">
        <f t="shared" si="4"/>
        <v>0.02625</v>
      </c>
      <c r="J33" s="48">
        <f t="shared" si="2"/>
        <v>0.5</v>
      </c>
      <c r="K33" s="38">
        <f t="shared" si="5"/>
        <v>0.0075</v>
      </c>
      <c r="L33" s="39">
        <v>7</v>
      </c>
      <c r="M33" s="44">
        <f t="shared" si="6"/>
        <v>1.75</v>
      </c>
      <c r="N33" s="49">
        <f t="shared" si="7"/>
        <v>0.02625</v>
      </c>
      <c r="O33" s="44">
        <f t="shared" si="8"/>
        <v>2.45</v>
      </c>
      <c r="P33" s="40">
        <f t="shared" si="9"/>
        <v>0.03675</v>
      </c>
      <c r="Q33" s="51">
        <f t="shared" si="10"/>
        <v>0.7</v>
      </c>
      <c r="R33" s="40">
        <f t="shared" si="11"/>
        <v>0.0105</v>
      </c>
      <c r="T33" s="18">
        <v>25</v>
      </c>
      <c r="U33" s="18">
        <v>35</v>
      </c>
      <c r="V33" s="18">
        <v>10</v>
      </c>
    </row>
    <row r="34" spans="1:22" s="56" customFormat="1" ht="31.8" thickBot="1">
      <c r="A34" s="53"/>
      <c r="B34" s="53"/>
      <c r="C34" s="54"/>
      <c r="D34" s="54"/>
      <c r="E34" s="54"/>
      <c r="F34" s="317">
        <f>SUM(G6:G33)</f>
        <v>81.064725</v>
      </c>
      <c r="G34" s="318"/>
      <c r="H34" s="317">
        <f>SUM(I6:I33)</f>
        <v>113.490615</v>
      </c>
      <c r="I34" s="318"/>
      <c r="J34" s="317">
        <f>SUM(K6:K33)</f>
        <v>32.42589</v>
      </c>
      <c r="K34" s="318"/>
      <c r="L34" s="55"/>
      <c r="M34" s="317">
        <f>SUM(N6:N33)</f>
        <v>94.12635000000002</v>
      </c>
      <c r="N34" s="318"/>
      <c r="O34" s="317">
        <f>SUM(P6:P33)</f>
        <v>131.77689</v>
      </c>
      <c r="P34" s="318"/>
      <c r="Q34" s="317">
        <f>SUM(R6:R33)</f>
        <v>37.65054</v>
      </c>
      <c r="R34" s="318"/>
      <c r="S34" s="53"/>
      <c r="T34" s="53"/>
      <c r="U34" s="53"/>
      <c r="V34" s="53"/>
    </row>
  </sheetData>
  <mergeCells count="21">
    <mergeCell ref="F34:G34"/>
    <mergeCell ref="H34:I34"/>
    <mergeCell ref="J34:K34"/>
    <mergeCell ref="Q34:R34"/>
    <mergeCell ref="O34:P34"/>
    <mergeCell ref="M34:N34"/>
    <mergeCell ref="M4:N4"/>
    <mergeCell ref="O4:P4"/>
    <mergeCell ref="A1:R1"/>
    <mergeCell ref="L2:R2"/>
    <mergeCell ref="L3:R3"/>
    <mergeCell ref="Q4:R4"/>
    <mergeCell ref="D2:D5"/>
    <mergeCell ref="H4:I4"/>
    <mergeCell ref="J4:K4"/>
    <mergeCell ref="E3:K3"/>
    <mergeCell ref="E2:K2"/>
    <mergeCell ref="A2:A5"/>
    <mergeCell ref="B2:B5"/>
    <mergeCell ref="C2:C5"/>
    <mergeCell ref="F4:G4"/>
  </mergeCells>
  <printOptions/>
  <pageMargins left="1.1811023622047245" right="0.1968503937007874" top="0.1968503937007874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 topLeftCell="C1">
      <selection activeCell="B34" sqref="B34"/>
    </sheetView>
  </sheetViews>
  <sheetFormatPr defaultColWidth="9.140625" defaultRowHeight="15"/>
  <cols>
    <col min="1" max="1" width="3.57421875" style="17" customWidth="1"/>
    <col min="2" max="2" width="38.00390625" style="17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64" customWidth="1"/>
    <col min="8" max="8" width="6.00390625" style="27" bestFit="1" customWidth="1"/>
    <col min="9" max="9" width="6.00390625" style="64" customWidth="1"/>
    <col min="10" max="10" width="6.00390625" style="27" bestFit="1" customWidth="1"/>
    <col min="11" max="11" width="6.00390625" style="64" customWidth="1"/>
    <col min="12" max="12" width="6.00390625" style="27" customWidth="1"/>
    <col min="13" max="13" width="6.00390625" style="64" customWidth="1"/>
    <col min="14" max="14" width="6.421875" style="27" bestFit="1" customWidth="1"/>
    <col min="15" max="15" width="6.00390625" style="27" bestFit="1" customWidth="1"/>
    <col min="16" max="16" width="6.00390625" style="64" customWidth="1"/>
    <col min="17" max="17" width="6.00390625" style="27" bestFit="1" customWidth="1"/>
    <col min="18" max="18" width="6.00390625" style="64" customWidth="1"/>
    <col min="19" max="19" width="5.7109375" style="27" bestFit="1" customWidth="1"/>
    <col min="20" max="20" width="6.28125" style="64" customWidth="1"/>
    <col min="21" max="21" width="6.28125" style="27" customWidth="1"/>
    <col min="22" max="22" width="6.28125" style="64" customWidth="1"/>
    <col min="23" max="23" width="8.8515625" style="17" customWidth="1"/>
    <col min="24" max="24" width="3.7109375" style="18" customWidth="1"/>
    <col min="25" max="27" width="3.421875" style="18" customWidth="1"/>
  </cols>
  <sheetData>
    <row r="1" spans="1:22" ht="42.6" customHeight="1" thickBot="1">
      <c r="A1" s="319" t="s">
        <v>105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1:22" ht="25.8" customHeight="1" thickBot="1">
      <c r="A2" s="258" t="s">
        <v>51</v>
      </c>
      <c r="B2" s="311" t="s">
        <v>52</v>
      </c>
      <c r="C2" s="314" t="s">
        <v>53</v>
      </c>
      <c r="D2" s="306" t="s">
        <v>90</v>
      </c>
      <c r="E2" s="300" t="s">
        <v>54</v>
      </c>
      <c r="F2" s="301"/>
      <c r="G2" s="301"/>
      <c r="H2" s="301"/>
      <c r="I2" s="301"/>
      <c r="J2" s="301"/>
      <c r="K2" s="301"/>
      <c r="L2" s="301"/>
      <c r="M2" s="302"/>
      <c r="N2" s="300" t="s">
        <v>55</v>
      </c>
      <c r="O2" s="301"/>
      <c r="P2" s="301"/>
      <c r="Q2" s="301"/>
      <c r="R2" s="301"/>
      <c r="S2" s="301"/>
      <c r="T2" s="301"/>
      <c r="U2" s="301"/>
      <c r="V2" s="302"/>
    </row>
    <row r="3" spans="1:22" ht="16.2" customHeight="1" thickBot="1">
      <c r="A3" s="259"/>
      <c r="B3" s="312"/>
      <c r="C3" s="315"/>
      <c r="D3" s="307"/>
      <c r="E3" s="321" t="s">
        <v>92</v>
      </c>
      <c r="F3" s="322"/>
      <c r="G3" s="322"/>
      <c r="H3" s="322"/>
      <c r="I3" s="322"/>
      <c r="J3" s="322"/>
      <c r="K3" s="322"/>
      <c r="L3" s="322"/>
      <c r="M3" s="323"/>
      <c r="N3" s="321" t="s">
        <v>92</v>
      </c>
      <c r="O3" s="322"/>
      <c r="P3" s="322"/>
      <c r="Q3" s="322"/>
      <c r="R3" s="322"/>
      <c r="S3" s="322"/>
      <c r="T3" s="322"/>
      <c r="U3" s="322"/>
      <c r="V3" s="323"/>
    </row>
    <row r="4" spans="1:22" ht="24.6" thickBot="1">
      <c r="A4" s="259"/>
      <c r="B4" s="312"/>
      <c r="C4" s="315"/>
      <c r="D4" s="308"/>
      <c r="E4" s="32" t="s">
        <v>56</v>
      </c>
      <c r="F4" s="296" t="s">
        <v>88</v>
      </c>
      <c r="G4" s="297"/>
      <c r="H4" s="296" t="s">
        <v>57</v>
      </c>
      <c r="I4" s="297"/>
      <c r="J4" s="296" t="s">
        <v>89</v>
      </c>
      <c r="K4" s="297"/>
      <c r="L4" s="324" t="s">
        <v>106</v>
      </c>
      <c r="M4" s="325"/>
      <c r="N4" s="60" t="s">
        <v>56</v>
      </c>
      <c r="O4" s="330" t="s">
        <v>88</v>
      </c>
      <c r="P4" s="331"/>
      <c r="Q4" s="330" t="s">
        <v>57</v>
      </c>
      <c r="R4" s="331"/>
      <c r="S4" s="330" t="s">
        <v>89</v>
      </c>
      <c r="T4" s="331"/>
      <c r="U4" s="328" t="s">
        <v>106</v>
      </c>
      <c r="V4" s="329"/>
    </row>
    <row r="5" spans="1:22" ht="15" thickBot="1">
      <c r="A5" s="310"/>
      <c r="B5" s="313"/>
      <c r="C5" s="316"/>
      <c r="D5" s="309"/>
      <c r="E5" s="33" t="s">
        <v>58</v>
      </c>
      <c r="F5" s="41" t="s">
        <v>59</v>
      </c>
      <c r="G5" s="61" t="s">
        <v>91</v>
      </c>
      <c r="H5" s="41" t="s">
        <v>60</v>
      </c>
      <c r="I5" s="61" t="s">
        <v>91</v>
      </c>
      <c r="J5" s="41" t="s">
        <v>93</v>
      </c>
      <c r="K5" s="61" t="s">
        <v>91</v>
      </c>
      <c r="L5" s="72" t="s">
        <v>107</v>
      </c>
      <c r="M5" s="73" t="s">
        <v>91</v>
      </c>
      <c r="N5" s="33" t="s">
        <v>58</v>
      </c>
      <c r="O5" s="41" t="s">
        <v>59</v>
      </c>
      <c r="P5" s="61" t="s">
        <v>91</v>
      </c>
      <c r="Q5" s="41" t="s">
        <v>60</v>
      </c>
      <c r="R5" s="61" t="s">
        <v>91</v>
      </c>
      <c r="S5" s="41" t="s">
        <v>93</v>
      </c>
      <c r="T5" s="61" t="s">
        <v>91</v>
      </c>
      <c r="U5" s="72" t="s">
        <v>107</v>
      </c>
      <c r="V5" s="73" t="s">
        <v>91</v>
      </c>
    </row>
    <row r="6" spans="1:27" ht="15">
      <c r="A6" s="52">
        <v>1</v>
      </c>
      <c r="B6" s="29" t="s">
        <v>61</v>
      </c>
      <c r="C6" s="21" t="s">
        <v>62</v>
      </c>
      <c r="D6" s="35">
        <v>54</v>
      </c>
      <c r="E6" s="22">
        <v>80</v>
      </c>
      <c r="F6" s="43">
        <f aca="true" t="shared" si="0" ref="F6:F33">E6*X6/100</f>
        <v>20</v>
      </c>
      <c r="G6" s="62">
        <f>D6*F6/1000</f>
        <v>1.08</v>
      </c>
      <c r="H6" s="43">
        <f aca="true" t="shared" si="1" ref="H6:H33">E6*Y6/100</f>
        <v>28</v>
      </c>
      <c r="I6" s="65">
        <f>D6*H6/1000</f>
        <v>1.512</v>
      </c>
      <c r="J6" s="43">
        <f aca="true" t="shared" si="2" ref="J6:J33">E6*Z6/100</f>
        <v>8</v>
      </c>
      <c r="K6" s="62">
        <f>D6*J6/1000</f>
        <v>0.432</v>
      </c>
      <c r="L6" s="74">
        <f>E6*AA6</f>
        <v>56</v>
      </c>
      <c r="M6" s="75">
        <f>D6*L6/1000</f>
        <v>3.024</v>
      </c>
      <c r="N6" s="22">
        <v>120</v>
      </c>
      <c r="O6" s="43">
        <f>N6*X6/100</f>
        <v>30</v>
      </c>
      <c r="P6" s="62">
        <f>D6*O6/1000</f>
        <v>1.62</v>
      </c>
      <c r="Q6" s="43">
        <f>N6*Y6/100</f>
        <v>42</v>
      </c>
      <c r="R6" s="65">
        <f>D6*Q6/1000</f>
        <v>2.268</v>
      </c>
      <c r="S6" s="50">
        <f>N6*Z6/100</f>
        <v>12</v>
      </c>
      <c r="T6" s="65">
        <f>D6*S6/1000</f>
        <v>0.648</v>
      </c>
      <c r="U6" s="74">
        <f>N6*AA6</f>
        <v>84</v>
      </c>
      <c r="V6" s="75">
        <f>D6*U6/1000</f>
        <v>4.536</v>
      </c>
      <c r="X6" s="18">
        <v>25</v>
      </c>
      <c r="Y6" s="18">
        <v>35</v>
      </c>
      <c r="Z6" s="18">
        <v>10</v>
      </c>
      <c r="AA6" s="18">
        <v>0.7</v>
      </c>
    </row>
    <row r="7" spans="1:27" ht="15">
      <c r="A7" s="52">
        <v>2</v>
      </c>
      <c r="B7" s="30" t="s">
        <v>63</v>
      </c>
      <c r="C7" s="21" t="s">
        <v>62</v>
      </c>
      <c r="D7" s="36">
        <v>85</v>
      </c>
      <c r="E7" s="24">
        <v>150</v>
      </c>
      <c r="F7" s="43">
        <f t="shared" si="0"/>
        <v>37.5</v>
      </c>
      <c r="G7" s="62">
        <f aca="true" t="shared" si="3" ref="G7:G33">D7*F7/1000</f>
        <v>3.1875</v>
      </c>
      <c r="H7" s="43">
        <f t="shared" si="1"/>
        <v>52.5</v>
      </c>
      <c r="I7" s="65">
        <f aca="true" t="shared" si="4" ref="I7:I33">D7*H7/1000</f>
        <v>4.4625</v>
      </c>
      <c r="J7" s="47">
        <f t="shared" si="2"/>
        <v>15</v>
      </c>
      <c r="K7" s="62">
        <f aca="true" t="shared" si="5" ref="K7:K33">D7*J7/1000</f>
        <v>1.275</v>
      </c>
      <c r="L7" s="74">
        <f aca="true" t="shared" si="6" ref="L7:L33">E7*AA7</f>
        <v>105</v>
      </c>
      <c r="M7" s="75">
        <f aca="true" t="shared" si="7" ref="M7:M33">D7*L7/1000</f>
        <v>8.925</v>
      </c>
      <c r="N7" s="24">
        <v>200</v>
      </c>
      <c r="O7" s="43">
        <f aca="true" t="shared" si="8" ref="O7:O33">N7*X7/100</f>
        <v>50</v>
      </c>
      <c r="P7" s="62">
        <f aca="true" t="shared" si="9" ref="P7:P33">D7*O7/1000</f>
        <v>4.25</v>
      </c>
      <c r="Q7" s="43">
        <f aca="true" t="shared" si="10" ref="Q7:Q33">N7*Y7/100</f>
        <v>70</v>
      </c>
      <c r="R7" s="65">
        <f aca="true" t="shared" si="11" ref="R7:R33">D7*Q7/1000</f>
        <v>5.95</v>
      </c>
      <c r="S7" s="50">
        <f aca="true" t="shared" si="12" ref="S7:S33">N7*Z7/100</f>
        <v>20</v>
      </c>
      <c r="T7" s="65">
        <f aca="true" t="shared" si="13" ref="T7:T33">D7*S7/1000</f>
        <v>1.7</v>
      </c>
      <c r="U7" s="74">
        <f aca="true" t="shared" si="14" ref="U7:U33">N7*AA7</f>
        <v>140</v>
      </c>
      <c r="V7" s="75">
        <f aca="true" t="shared" si="15" ref="V7:V33">D7*U7/1000</f>
        <v>11.9</v>
      </c>
      <c r="X7" s="18">
        <v>25</v>
      </c>
      <c r="Y7" s="18">
        <v>35</v>
      </c>
      <c r="Z7" s="18">
        <v>10</v>
      </c>
      <c r="AA7" s="18">
        <v>0.7</v>
      </c>
    </row>
    <row r="8" spans="1:27" ht="15">
      <c r="A8" s="52">
        <v>3</v>
      </c>
      <c r="B8" s="30" t="s">
        <v>64</v>
      </c>
      <c r="C8" s="21" t="s">
        <v>62</v>
      </c>
      <c r="D8" s="36">
        <v>36</v>
      </c>
      <c r="E8" s="24">
        <v>15</v>
      </c>
      <c r="F8" s="43">
        <f t="shared" si="0"/>
        <v>3.75</v>
      </c>
      <c r="G8" s="62">
        <f t="shared" si="3"/>
        <v>0.135</v>
      </c>
      <c r="H8" s="43">
        <f t="shared" si="1"/>
        <v>5.25</v>
      </c>
      <c r="I8" s="65">
        <f t="shared" si="4"/>
        <v>0.189</v>
      </c>
      <c r="J8" s="47">
        <f t="shared" si="2"/>
        <v>1.5</v>
      </c>
      <c r="K8" s="62">
        <f t="shared" si="5"/>
        <v>0.054</v>
      </c>
      <c r="L8" s="74">
        <f t="shared" si="6"/>
        <v>10.5</v>
      </c>
      <c r="M8" s="75">
        <f t="shared" si="7"/>
        <v>0.378</v>
      </c>
      <c r="N8" s="24">
        <v>20</v>
      </c>
      <c r="O8" s="43">
        <f t="shared" si="8"/>
        <v>5</v>
      </c>
      <c r="P8" s="62">
        <f t="shared" si="9"/>
        <v>0.18</v>
      </c>
      <c r="Q8" s="43">
        <f t="shared" si="10"/>
        <v>7</v>
      </c>
      <c r="R8" s="65">
        <f t="shared" si="11"/>
        <v>0.252</v>
      </c>
      <c r="S8" s="50">
        <f t="shared" si="12"/>
        <v>2</v>
      </c>
      <c r="T8" s="65">
        <f t="shared" si="13"/>
        <v>0.072</v>
      </c>
      <c r="U8" s="74">
        <f t="shared" si="14"/>
        <v>14</v>
      </c>
      <c r="V8" s="75">
        <f t="shared" si="15"/>
        <v>0.504</v>
      </c>
      <c r="X8" s="18">
        <v>25</v>
      </c>
      <c r="Y8" s="18">
        <v>35</v>
      </c>
      <c r="Z8" s="18">
        <v>10</v>
      </c>
      <c r="AA8" s="18">
        <v>0.7</v>
      </c>
    </row>
    <row r="9" spans="1:27" ht="15">
      <c r="A9" s="52">
        <v>4</v>
      </c>
      <c r="B9" s="30" t="s">
        <v>65</v>
      </c>
      <c r="C9" s="21" t="s">
        <v>62</v>
      </c>
      <c r="D9" s="36">
        <v>70.4</v>
      </c>
      <c r="E9" s="24">
        <v>45</v>
      </c>
      <c r="F9" s="43">
        <f t="shared" si="0"/>
        <v>11.25</v>
      </c>
      <c r="G9" s="62">
        <f t="shared" si="3"/>
        <v>0.7920000000000001</v>
      </c>
      <c r="H9" s="43">
        <f t="shared" si="1"/>
        <v>15.75</v>
      </c>
      <c r="I9" s="65">
        <f t="shared" si="4"/>
        <v>1.1088000000000002</v>
      </c>
      <c r="J9" s="47">
        <f t="shared" si="2"/>
        <v>4.5</v>
      </c>
      <c r="K9" s="62">
        <f t="shared" si="5"/>
        <v>0.3168</v>
      </c>
      <c r="L9" s="74">
        <f t="shared" si="6"/>
        <v>31.499999999999996</v>
      </c>
      <c r="M9" s="75">
        <f t="shared" si="7"/>
        <v>2.2176</v>
      </c>
      <c r="N9" s="24">
        <v>50</v>
      </c>
      <c r="O9" s="43">
        <f t="shared" si="8"/>
        <v>12.5</v>
      </c>
      <c r="P9" s="62">
        <f t="shared" si="9"/>
        <v>0.8800000000000001</v>
      </c>
      <c r="Q9" s="43">
        <f t="shared" si="10"/>
        <v>17.5</v>
      </c>
      <c r="R9" s="65">
        <f t="shared" si="11"/>
        <v>1.232</v>
      </c>
      <c r="S9" s="50">
        <f t="shared" si="12"/>
        <v>5</v>
      </c>
      <c r="T9" s="65">
        <f t="shared" si="13"/>
        <v>0.352</v>
      </c>
      <c r="U9" s="74">
        <f t="shared" si="14"/>
        <v>35</v>
      </c>
      <c r="V9" s="75">
        <f t="shared" si="15"/>
        <v>2.464</v>
      </c>
      <c r="X9" s="18">
        <v>25</v>
      </c>
      <c r="Y9" s="18">
        <v>35</v>
      </c>
      <c r="Z9" s="18">
        <v>10</v>
      </c>
      <c r="AA9" s="18">
        <v>0.7</v>
      </c>
    </row>
    <row r="10" spans="1:27" ht="15">
      <c r="A10" s="52">
        <v>5</v>
      </c>
      <c r="B10" s="30" t="s">
        <v>66</v>
      </c>
      <c r="C10" s="21" t="s">
        <v>62</v>
      </c>
      <c r="D10" s="36">
        <v>48</v>
      </c>
      <c r="E10" s="24">
        <v>15</v>
      </c>
      <c r="F10" s="43">
        <f t="shared" si="0"/>
        <v>3.75</v>
      </c>
      <c r="G10" s="62">
        <f t="shared" si="3"/>
        <v>0.18</v>
      </c>
      <c r="H10" s="43">
        <f t="shared" si="1"/>
        <v>5.25</v>
      </c>
      <c r="I10" s="65">
        <f t="shared" si="4"/>
        <v>0.252</v>
      </c>
      <c r="J10" s="47">
        <f t="shared" si="2"/>
        <v>1.5</v>
      </c>
      <c r="K10" s="62">
        <f t="shared" si="5"/>
        <v>0.072</v>
      </c>
      <c r="L10" s="74">
        <f t="shared" si="6"/>
        <v>10.5</v>
      </c>
      <c r="M10" s="75">
        <f t="shared" si="7"/>
        <v>0.504</v>
      </c>
      <c r="N10" s="24">
        <v>20</v>
      </c>
      <c r="O10" s="43">
        <f t="shared" si="8"/>
        <v>5</v>
      </c>
      <c r="P10" s="62">
        <f t="shared" si="9"/>
        <v>0.24</v>
      </c>
      <c r="Q10" s="43">
        <f t="shared" si="10"/>
        <v>7</v>
      </c>
      <c r="R10" s="65">
        <f t="shared" si="11"/>
        <v>0.336</v>
      </c>
      <c r="S10" s="50">
        <f t="shared" si="12"/>
        <v>2</v>
      </c>
      <c r="T10" s="65">
        <f t="shared" si="13"/>
        <v>0.096</v>
      </c>
      <c r="U10" s="74">
        <f t="shared" si="14"/>
        <v>14</v>
      </c>
      <c r="V10" s="75">
        <f t="shared" si="15"/>
        <v>0.672</v>
      </c>
      <c r="X10" s="18">
        <v>25</v>
      </c>
      <c r="Y10" s="18">
        <v>35</v>
      </c>
      <c r="Z10" s="18">
        <v>10</v>
      </c>
      <c r="AA10" s="18">
        <v>0.7</v>
      </c>
    </row>
    <row r="11" spans="1:27" ht="15">
      <c r="A11" s="52">
        <v>6</v>
      </c>
      <c r="B11" s="30" t="s">
        <v>102</v>
      </c>
      <c r="C11" s="21" t="s">
        <v>62</v>
      </c>
      <c r="D11" s="36">
        <v>20</v>
      </c>
      <c r="E11" s="24">
        <v>250</v>
      </c>
      <c r="F11" s="43">
        <f t="shared" si="0"/>
        <v>62.5</v>
      </c>
      <c r="G11" s="62">
        <f t="shared" si="3"/>
        <v>1.25</v>
      </c>
      <c r="H11" s="43">
        <f t="shared" si="1"/>
        <v>87.5</v>
      </c>
      <c r="I11" s="65">
        <f t="shared" si="4"/>
        <v>1.75</v>
      </c>
      <c r="J11" s="47">
        <f t="shared" si="2"/>
        <v>25</v>
      </c>
      <c r="K11" s="62">
        <f t="shared" si="5"/>
        <v>0.5</v>
      </c>
      <c r="L11" s="74">
        <f t="shared" si="6"/>
        <v>175</v>
      </c>
      <c r="M11" s="75">
        <f t="shared" si="7"/>
        <v>3.5</v>
      </c>
      <c r="N11" s="24">
        <v>250</v>
      </c>
      <c r="O11" s="43">
        <f t="shared" si="8"/>
        <v>62.5</v>
      </c>
      <c r="P11" s="62">
        <f t="shared" si="9"/>
        <v>1.25</v>
      </c>
      <c r="Q11" s="43">
        <f t="shared" si="10"/>
        <v>87.5</v>
      </c>
      <c r="R11" s="65">
        <f t="shared" si="11"/>
        <v>1.75</v>
      </c>
      <c r="S11" s="50">
        <f t="shared" si="12"/>
        <v>25</v>
      </c>
      <c r="T11" s="65">
        <f t="shared" si="13"/>
        <v>0.5</v>
      </c>
      <c r="U11" s="74">
        <f t="shared" si="14"/>
        <v>175</v>
      </c>
      <c r="V11" s="75">
        <f t="shared" si="15"/>
        <v>3.5</v>
      </c>
      <c r="X11" s="18">
        <v>25</v>
      </c>
      <c r="Y11" s="18">
        <v>35</v>
      </c>
      <c r="Z11" s="18">
        <v>10</v>
      </c>
      <c r="AA11" s="18">
        <v>0.7</v>
      </c>
    </row>
    <row r="12" spans="1:27" ht="15">
      <c r="A12" s="52">
        <v>7</v>
      </c>
      <c r="B12" s="30" t="s">
        <v>103</v>
      </c>
      <c r="C12" s="21" t="s">
        <v>62</v>
      </c>
      <c r="D12" s="36">
        <v>130</v>
      </c>
      <c r="E12" s="24">
        <v>350</v>
      </c>
      <c r="F12" s="43">
        <f t="shared" si="0"/>
        <v>87.5</v>
      </c>
      <c r="G12" s="62">
        <f t="shared" si="3"/>
        <v>11.375</v>
      </c>
      <c r="H12" s="43">
        <f t="shared" si="1"/>
        <v>122.5</v>
      </c>
      <c r="I12" s="65">
        <f t="shared" si="4"/>
        <v>15.925</v>
      </c>
      <c r="J12" s="47">
        <f t="shared" si="2"/>
        <v>35</v>
      </c>
      <c r="K12" s="62">
        <f t="shared" si="5"/>
        <v>4.55</v>
      </c>
      <c r="L12" s="74">
        <f t="shared" si="6"/>
        <v>244.99999999999997</v>
      </c>
      <c r="M12" s="75">
        <f t="shared" si="7"/>
        <v>31.849999999999998</v>
      </c>
      <c r="N12" s="24">
        <v>400</v>
      </c>
      <c r="O12" s="43">
        <f t="shared" si="8"/>
        <v>100</v>
      </c>
      <c r="P12" s="62">
        <f t="shared" si="9"/>
        <v>13</v>
      </c>
      <c r="Q12" s="43">
        <f t="shared" si="10"/>
        <v>140</v>
      </c>
      <c r="R12" s="65">
        <f t="shared" si="11"/>
        <v>18.2</v>
      </c>
      <c r="S12" s="50">
        <f t="shared" si="12"/>
        <v>40</v>
      </c>
      <c r="T12" s="65">
        <f t="shared" si="13"/>
        <v>5.2</v>
      </c>
      <c r="U12" s="74">
        <f t="shared" si="14"/>
        <v>280</v>
      </c>
      <c r="V12" s="75">
        <f t="shared" si="15"/>
        <v>36.4</v>
      </c>
      <c r="X12" s="18">
        <v>25</v>
      </c>
      <c r="Y12" s="18">
        <v>35</v>
      </c>
      <c r="Z12" s="18">
        <v>10</v>
      </c>
      <c r="AA12" s="18">
        <v>0.7</v>
      </c>
    </row>
    <row r="13" spans="1:27" ht="15">
      <c r="A13" s="52">
        <v>8</v>
      </c>
      <c r="B13" s="30" t="s">
        <v>104</v>
      </c>
      <c r="C13" s="21" t="s">
        <v>62</v>
      </c>
      <c r="D13" s="36">
        <v>200</v>
      </c>
      <c r="E13" s="24">
        <v>200</v>
      </c>
      <c r="F13" s="43">
        <f t="shared" si="0"/>
        <v>50</v>
      </c>
      <c r="G13" s="62">
        <f t="shared" si="3"/>
        <v>10</v>
      </c>
      <c r="H13" s="43">
        <f t="shared" si="1"/>
        <v>70</v>
      </c>
      <c r="I13" s="65">
        <f t="shared" si="4"/>
        <v>14</v>
      </c>
      <c r="J13" s="47">
        <f t="shared" si="2"/>
        <v>20</v>
      </c>
      <c r="K13" s="62">
        <f t="shared" si="5"/>
        <v>4</v>
      </c>
      <c r="L13" s="74">
        <f t="shared" si="6"/>
        <v>140</v>
      </c>
      <c r="M13" s="75">
        <f t="shared" si="7"/>
        <v>28</v>
      </c>
      <c r="N13" s="24">
        <v>200</v>
      </c>
      <c r="O13" s="43">
        <f t="shared" si="8"/>
        <v>50</v>
      </c>
      <c r="P13" s="62">
        <f t="shared" si="9"/>
        <v>10</v>
      </c>
      <c r="Q13" s="43">
        <f t="shared" si="10"/>
        <v>70</v>
      </c>
      <c r="R13" s="65">
        <f t="shared" si="11"/>
        <v>14</v>
      </c>
      <c r="S13" s="50">
        <f t="shared" si="12"/>
        <v>20</v>
      </c>
      <c r="T13" s="65">
        <f t="shared" si="13"/>
        <v>4</v>
      </c>
      <c r="U13" s="74">
        <f t="shared" si="14"/>
        <v>140</v>
      </c>
      <c r="V13" s="75">
        <f t="shared" si="15"/>
        <v>28</v>
      </c>
      <c r="X13" s="18">
        <v>25</v>
      </c>
      <c r="Y13" s="18">
        <v>35</v>
      </c>
      <c r="Z13" s="18">
        <v>10</v>
      </c>
      <c r="AA13" s="18">
        <v>0.7</v>
      </c>
    </row>
    <row r="14" spans="1:27" ht="27.6">
      <c r="A14" s="52">
        <v>9</v>
      </c>
      <c r="B14" s="30" t="s">
        <v>67</v>
      </c>
      <c r="C14" s="21" t="s">
        <v>62</v>
      </c>
      <c r="D14" s="36">
        <v>550</v>
      </c>
      <c r="E14" s="24">
        <v>15</v>
      </c>
      <c r="F14" s="43">
        <f t="shared" si="0"/>
        <v>3.75</v>
      </c>
      <c r="G14" s="62">
        <f t="shared" si="3"/>
        <v>2.0625</v>
      </c>
      <c r="H14" s="43">
        <f t="shared" si="1"/>
        <v>5.25</v>
      </c>
      <c r="I14" s="65">
        <f t="shared" si="4"/>
        <v>2.8875</v>
      </c>
      <c r="J14" s="47">
        <f t="shared" si="2"/>
        <v>1.5</v>
      </c>
      <c r="K14" s="62">
        <f t="shared" si="5"/>
        <v>0.825</v>
      </c>
      <c r="L14" s="74">
        <f t="shared" si="6"/>
        <v>10.5</v>
      </c>
      <c r="M14" s="75">
        <f t="shared" si="7"/>
        <v>5.775</v>
      </c>
      <c r="N14" s="24">
        <v>20</v>
      </c>
      <c r="O14" s="43">
        <f t="shared" si="8"/>
        <v>5</v>
      </c>
      <c r="P14" s="62">
        <f t="shared" si="9"/>
        <v>2.75</v>
      </c>
      <c r="Q14" s="43">
        <f t="shared" si="10"/>
        <v>7</v>
      </c>
      <c r="R14" s="65">
        <f t="shared" si="11"/>
        <v>3.85</v>
      </c>
      <c r="S14" s="50">
        <f t="shared" si="12"/>
        <v>2</v>
      </c>
      <c r="T14" s="65">
        <f t="shared" si="13"/>
        <v>1.1</v>
      </c>
      <c r="U14" s="74">
        <f t="shared" si="14"/>
        <v>14</v>
      </c>
      <c r="V14" s="75">
        <f t="shared" si="15"/>
        <v>7.7</v>
      </c>
      <c r="X14" s="18">
        <v>25</v>
      </c>
      <c r="Y14" s="18">
        <v>35</v>
      </c>
      <c r="Z14" s="18">
        <v>10</v>
      </c>
      <c r="AA14" s="18">
        <v>0.7</v>
      </c>
    </row>
    <row r="15" spans="1:27" ht="27.6">
      <c r="A15" s="52">
        <v>10</v>
      </c>
      <c r="B15" s="30" t="s">
        <v>68</v>
      </c>
      <c r="C15" s="21" t="s">
        <v>69</v>
      </c>
      <c r="D15" s="36">
        <v>70</v>
      </c>
      <c r="E15" s="24">
        <v>200</v>
      </c>
      <c r="F15" s="43">
        <f t="shared" si="0"/>
        <v>50</v>
      </c>
      <c r="G15" s="62">
        <f t="shared" si="3"/>
        <v>3.5</v>
      </c>
      <c r="H15" s="43">
        <f t="shared" si="1"/>
        <v>70</v>
      </c>
      <c r="I15" s="65">
        <f t="shared" si="4"/>
        <v>4.9</v>
      </c>
      <c r="J15" s="47">
        <f t="shared" si="2"/>
        <v>20</v>
      </c>
      <c r="K15" s="62">
        <f t="shared" si="5"/>
        <v>1.4</v>
      </c>
      <c r="L15" s="74">
        <f t="shared" si="6"/>
        <v>140</v>
      </c>
      <c r="M15" s="75">
        <f t="shared" si="7"/>
        <v>9.8</v>
      </c>
      <c r="N15" s="24">
        <v>200</v>
      </c>
      <c r="O15" s="43">
        <f t="shared" si="8"/>
        <v>50</v>
      </c>
      <c r="P15" s="62">
        <f t="shared" si="9"/>
        <v>3.5</v>
      </c>
      <c r="Q15" s="43">
        <f t="shared" si="10"/>
        <v>70</v>
      </c>
      <c r="R15" s="65">
        <f t="shared" si="11"/>
        <v>4.9</v>
      </c>
      <c r="S15" s="50">
        <f t="shared" si="12"/>
        <v>20</v>
      </c>
      <c r="T15" s="65">
        <f t="shared" si="13"/>
        <v>1.4</v>
      </c>
      <c r="U15" s="74">
        <f t="shared" si="14"/>
        <v>140</v>
      </c>
      <c r="V15" s="75">
        <f t="shared" si="15"/>
        <v>9.8</v>
      </c>
      <c r="X15" s="18">
        <v>25</v>
      </c>
      <c r="Y15" s="18">
        <v>35</v>
      </c>
      <c r="Z15" s="18">
        <v>10</v>
      </c>
      <c r="AA15" s="18">
        <v>0.7</v>
      </c>
    </row>
    <row r="16" spans="1:27" ht="15">
      <c r="A16" s="52">
        <v>11</v>
      </c>
      <c r="B16" s="30" t="s">
        <v>70</v>
      </c>
      <c r="C16" s="21" t="s">
        <v>62</v>
      </c>
      <c r="D16" s="36">
        <v>467.5</v>
      </c>
      <c r="E16" s="24">
        <v>77</v>
      </c>
      <c r="F16" s="43">
        <f t="shared" si="0"/>
        <v>19.25</v>
      </c>
      <c r="G16" s="62">
        <f t="shared" si="3"/>
        <v>8.999375</v>
      </c>
      <c r="H16" s="43">
        <f t="shared" si="1"/>
        <v>26.95</v>
      </c>
      <c r="I16" s="65">
        <f t="shared" si="4"/>
        <v>12.599125</v>
      </c>
      <c r="J16" s="47">
        <f t="shared" si="2"/>
        <v>7.7</v>
      </c>
      <c r="K16" s="62">
        <f t="shared" si="5"/>
        <v>3.59975</v>
      </c>
      <c r="L16" s="74">
        <f t="shared" si="6"/>
        <v>53.9</v>
      </c>
      <c r="M16" s="75">
        <f t="shared" si="7"/>
        <v>25.19825</v>
      </c>
      <c r="N16" s="24">
        <v>86</v>
      </c>
      <c r="O16" s="43">
        <f t="shared" si="8"/>
        <v>21.5</v>
      </c>
      <c r="P16" s="62">
        <f t="shared" si="9"/>
        <v>10.05125</v>
      </c>
      <c r="Q16" s="43">
        <f t="shared" si="10"/>
        <v>30.1</v>
      </c>
      <c r="R16" s="65">
        <f t="shared" si="11"/>
        <v>14.07175</v>
      </c>
      <c r="S16" s="50">
        <f t="shared" si="12"/>
        <v>8.6</v>
      </c>
      <c r="T16" s="65">
        <f t="shared" si="13"/>
        <v>4.0205</v>
      </c>
      <c r="U16" s="74">
        <f t="shared" si="14"/>
        <v>60.199999999999996</v>
      </c>
      <c r="V16" s="75">
        <f t="shared" si="15"/>
        <v>28.143499999999996</v>
      </c>
      <c r="X16" s="18">
        <v>25</v>
      </c>
      <c r="Y16" s="18">
        <v>35</v>
      </c>
      <c r="Z16" s="18">
        <v>10</v>
      </c>
      <c r="AA16" s="18">
        <v>0.7</v>
      </c>
    </row>
    <row r="17" spans="1:27" ht="15">
      <c r="A17" s="52">
        <v>12</v>
      </c>
      <c r="B17" s="30" t="s">
        <v>71</v>
      </c>
      <c r="C17" s="21" t="s">
        <v>62</v>
      </c>
      <c r="D17" s="36">
        <v>300</v>
      </c>
      <c r="E17" s="24">
        <v>40</v>
      </c>
      <c r="F17" s="43">
        <f t="shared" si="0"/>
        <v>10</v>
      </c>
      <c r="G17" s="62">
        <f t="shared" si="3"/>
        <v>3</v>
      </c>
      <c r="H17" s="43">
        <f t="shared" si="1"/>
        <v>14</v>
      </c>
      <c r="I17" s="65">
        <f t="shared" si="4"/>
        <v>4.2</v>
      </c>
      <c r="J17" s="47">
        <f t="shared" si="2"/>
        <v>4</v>
      </c>
      <c r="K17" s="62">
        <f t="shared" si="5"/>
        <v>1.2</v>
      </c>
      <c r="L17" s="74">
        <f t="shared" si="6"/>
        <v>28</v>
      </c>
      <c r="M17" s="75">
        <f t="shared" si="7"/>
        <v>8.4</v>
      </c>
      <c r="N17" s="24">
        <v>60</v>
      </c>
      <c r="O17" s="43">
        <f t="shared" si="8"/>
        <v>15</v>
      </c>
      <c r="P17" s="62">
        <f t="shared" si="9"/>
        <v>4.5</v>
      </c>
      <c r="Q17" s="43">
        <f t="shared" si="10"/>
        <v>21</v>
      </c>
      <c r="R17" s="65">
        <f t="shared" si="11"/>
        <v>6.3</v>
      </c>
      <c r="S17" s="50">
        <f t="shared" si="12"/>
        <v>6</v>
      </c>
      <c r="T17" s="65">
        <f t="shared" si="13"/>
        <v>1.8</v>
      </c>
      <c r="U17" s="74">
        <f t="shared" si="14"/>
        <v>42</v>
      </c>
      <c r="V17" s="75">
        <f t="shared" si="15"/>
        <v>12.6</v>
      </c>
      <c r="X17" s="18">
        <v>25</v>
      </c>
      <c r="Y17" s="18">
        <v>35</v>
      </c>
      <c r="Z17" s="18">
        <v>10</v>
      </c>
      <c r="AA17" s="18">
        <v>0.7</v>
      </c>
    </row>
    <row r="18" spans="1:27" ht="15">
      <c r="A18" s="52">
        <v>13</v>
      </c>
      <c r="B18" s="30" t="s">
        <v>72</v>
      </c>
      <c r="C18" s="21" t="s">
        <v>62</v>
      </c>
      <c r="D18" s="36">
        <v>450</v>
      </c>
      <c r="E18" s="24">
        <v>60</v>
      </c>
      <c r="F18" s="43">
        <f t="shared" si="0"/>
        <v>15</v>
      </c>
      <c r="G18" s="62">
        <f t="shared" si="3"/>
        <v>6.75</v>
      </c>
      <c r="H18" s="43">
        <f t="shared" si="1"/>
        <v>21</v>
      </c>
      <c r="I18" s="65">
        <f t="shared" si="4"/>
        <v>9.45</v>
      </c>
      <c r="J18" s="47">
        <f t="shared" si="2"/>
        <v>6</v>
      </c>
      <c r="K18" s="62">
        <f t="shared" si="5"/>
        <v>2.7</v>
      </c>
      <c r="L18" s="74">
        <f t="shared" si="6"/>
        <v>42</v>
      </c>
      <c r="M18" s="75">
        <f t="shared" si="7"/>
        <v>18.9</v>
      </c>
      <c r="N18" s="24">
        <v>80</v>
      </c>
      <c r="O18" s="43">
        <f t="shared" si="8"/>
        <v>20</v>
      </c>
      <c r="P18" s="62">
        <f t="shared" si="9"/>
        <v>9</v>
      </c>
      <c r="Q18" s="43">
        <f t="shared" si="10"/>
        <v>28</v>
      </c>
      <c r="R18" s="65">
        <f t="shared" si="11"/>
        <v>12.6</v>
      </c>
      <c r="S18" s="50">
        <f t="shared" si="12"/>
        <v>8</v>
      </c>
      <c r="T18" s="65">
        <f t="shared" si="13"/>
        <v>3.6</v>
      </c>
      <c r="U18" s="74">
        <f t="shared" si="14"/>
        <v>56</v>
      </c>
      <c r="V18" s="75">
        <f t="shared" si="15"/>
        <v>25.2</v>
      </c>
      <c r="X18" s="18">
        <v>25</v>
      </c>
      <c r="Y18" s="18">
        <v>35</v>
      </c>
      <c r="Z18" s="18">
        <v>10</v>
      </c>
      <c r="AA18" s="18">
        <v>0.7</v>
      </c>
    </row>
    <row r="19" spans="1:27" ht="15">
      <c r="A19" s="52">
        <v>14</v>
      </c>
      <c r="B19" s="30" t="s">
        <v>73</v>
      </c>
      <c r="C19" s="21" t="s">
        <v>62</v>
      </c>
      <c r="D19" s="36">
        <v>500</v>
      </c>
      <c r="E19" s="24">
        <v>15</v>
      </c>
      <c r="F19" s="43">
        <f t="shared" si="0"/>
        <v>3.75</v>
      </c>
      <c r="G19" s="62">
        <f t="shared" si="3"/>
        <v>1.875</v>
      </c>
      <c r="H19" s="43">
        <f t="shared" si="1"/>
        <v>5.25</v>
      </c>
      <c r="I19" s="65">
        <f t="shared" si="4"/>
        <v>2.625</v>
      </c>
      <c r="J19" s="47">
        <f t="shared" si="2"/>
        <v>1.5</v>
      </c>
      <c r="K19" s="62">
        <f t="shared" si="5"/>
        <v>0.75</v>
      </c>
      <c r="L19" s="74">
        <f t="shared" si="6"/>
        <v>10.5</v>
      </c>
      <c r="M19" s="75">
        <f t="shared" si="7"/>
        <v>5.25</v>
      </c>
      <c r="N19" s="24">
        <v>20</v>
      </c>
      <c r="O19" s="43">
        <f t="shared" si="8"/>
        <v>5</v>
      </c>
      <c r="P19" s="62">
        <f t="shared" si="9"/>
        <v>2.5</v>
      </c>
      <c r="Q19" s="43">
        <f t="shared" si="10"/>
        <v>7</v>
      </c>
      <c r="R19" s="65">
        <f t="shared" si="11"/>
        <v>3.5</v>
      </c>
      <c r="S19" s="50">
        <f t="shared" si="12"/>
        <v>2</v>
      </c>
      <c r="T19" s="65">
        <f t="shared" si="13"/>
        <v>1</v>
      </c>
      <c r="U19" s="74">
        <f t="shared" si="14"/>
        <v>14</v>
      </c>
      <c r="V19" s="75">
        <f t="shared" si="15"/>
        <v>7</v>
      </c>
      <c r="X19" s="18">
        <v>25</v>
      </c>
      <c r="Y19" s="18">
        <v>35</v>
      </c>
      <c r="Z19" s="18">
        <v>10</v>
      </c>
      <c r="AA19" s="18">
        <v>0.7</v>
      </c>
    </row>
    <row r="20" spans="1:27" ht="27.6">
      <c r="A20" s="52">
        <v>15</v>
      </c>
      <c r="B20" s="30" t="s">
        <v>74</v>
      </c>
      <c r="C20" s="21" t="s">
        <v>69</v>
      </c>
      <c r="D20" s="36">
        <v>85</v>
      </c>
      <c r="E20" s="24">
        <v>300</v>
      </c>
      <c r="F20" s="43">
        <f t="shared" si="0"/>
        <v>75</v>
      </c>
      <c r="G20" s="62">
        <f t="shared" si="3"/>
        <v>6.375</v>
      </c>
      <c r="H20" s="43">
        <f t="shared" si="1"/>
        <v>105</v>
      </c>
      <c r="I20" s="65">
        <f t="shared" si="4"/>
        <v>8.925</v>
      </c>
      <c r="J20" s="47">
        <f t="shared" si="2"/>
        <v>30</v>
      </c>
      <c r="K20" s="62">
        <f t="shared" si="5"/>
        <v>2.55</v>
      </c>
      <c r="L20" s="74">
        <f t="shared" si="6"/>
        <v>210</v>
      </c>
      <c r="M20" s="75">
        <f t="shared" si="7"/>
        <v>17.85</v>
      </c>
      <c r="N20" s="24">
        <v>300</v>
      </c>
      <c r="O20" s="43">
        <f t="shared" si="8"/>
        <v>75</v>
      </c>
      <c r="P20" s="62">
        <f t="shared" si="9"/>
        <v>6.375</v>
      </c>
      <c r="Q20" s="43">
        <f t="shared" si="10"/>
        <v>105</v>
      </c>
      <c r="R20" s="65">
        <f t="shared" si="11"/>
        <v>8.925</v>
      </c>
      <c r="S20" s="50">
        <f t="shared" si="12"/>
        <v>30</v>
      </c>
      <c r="T20" s="65">
        <f t="shared" si="13"/>
        <v>2.55</v>
      </c>
      <c r="U20" s="74">
        <f t="shared" si="14"/>
        <v>210</v>
      </c>
      <c r="V20" s="75">
        <f t="shared" si="15"/>
        <v>17.85</v>
      </c>
      <c r="X20" s="18">
        <v>25</v>
      </c>
      <c r="Y20" s="18">
        <v>35</v>
      </c>
      <c r="Z20" s="18">
        <v>10</v>
      </c>
      <c r="AA20" s="18">
        <v>0.7</v>
      </c>
    </row>
    <row r="21" spans="1:27" ht="27.6">
      <c r="A21" s="52">
        <v>16</v>
      </c>
      <c r="B21" s="30" t="s">
        <v>75</v>
      </c>
      <c r="C21" s="21" t="s">
        <v>69</v>
      </c>
      <c r="D21" s="36">
        <v>120</v>
      </c>
      <c r="E21" s="24">
        <v>150</v>
      </c>
      <c r="F21" s="43">
        <f t="shared" si="0"/>
        <v>37.5</v>
      </c>
      <c r="G21" s="62">
        <f t="shared" si="3"/>
        <v>4.5</v>
      </c>
      <c r="H21" s="43">
        <f t="shared" si="1"/>
        <v>52.5</v>
      </c>
      <c r="I21" s="65">
        <f t="shared" si="4"/>
        <v>6.3</v>
      </c>
      <c r="J21" s="47">
        <f t="shared" si="2"/>
        <v>15</v>
      </c>
      <c r="K21" s="62">
        <f t="shared" si="5"/>
        <v>1.8</v>
      </c>
      <c r="L21" s="74">
        <f t="shared" si="6"/>
        <v>105</v>
      </c>
      <c r="M21" s="75">
        <f t="shared" si="7"/>
        <v>12.6</v>
      </c>
      <c r="N21" s="24">
        <v>180</v>
      </c>
      <c r="O21" s="43">
        <f t="shared" si="8"/>
        <v>45</v>
      </c>
      <c r="P21" s="62">
        <f t="shared" si="9"/>
        <v>5.4</v>
      </c>
      <c r="Q21" s="43">
        <f t="shared" si="10"/>
        <v>63</v>
      </c>
      <c r="R21" s="65">
        <f t="shared" si="11"/>
        <v>7.56</v>
      </c>
      <c r="S21" s="50">
        <f t="shared" si="12"/>
        <v>18</v>
      </c>
      <c r="T21" s="65">
        <f t="shared" si="13"/>
        <v>2.16</v>
      </c>
      <c r="U21" s="74">
        <f t="shared" si="14"/>
        <v>125.99999999999999</v>
      </c>
      <c r="V21" s="75">
        <f t="shared" si="15"/>
        <v>15.119999999999997</v>
      </c>
      <c r="X21" s="18">
        <v>25</v>
      </c>
      <c r="Y21" s="18">
        <v>35</v>
      </c>
      <c r="Z21" s="18">
        <v>10</v>
      </c>
      <c r="AA21" s="18">
        <v>0.7</v>
      </c>
    </row>
    <row r="22" spans="1:27" ht="27.6">
      <c r="A22" s="52">
        <v>17</v>
      </c>
      <c r="B22" s="30" t="s">
        <v>76</v>
      </c>
      <c r="C22" s="21" t="s">
        <v>62</v>
      </c>
      <c r="D22" s="36">
        <v>348</v>
      </c>
      <c r="E22" s="24">
        <v>50</v>
      </c>
      <c r="F22" s="43">
        <f t="shared" si="0"/>
        <v>12.5</v>
      </c>
      <c r="G22" s="62">
        <f t="shared" si="3"/>
        <v>4.35</v>
      </c>
      <c r="H22" s="43">
        <f t="shared" si="1"/>
        <v>17.5</v>
      </c>
      <c r="I22" s="65">
        <f t="shared" si="4"/>
        <v>6.09</v>
      </c>
      <c r="J22" s="47">
        <f t="shared" si="2"/>
        <v>5</v>
      </c>
      <c r="K22" s="62">
        <f t="shared" si="5"/>
        <v>1.74</v>
      </c>
      <c r="L22" s="74">
        <f t="shared" si="6"/>
        <v>35</v>
      </c>
      <c r="M22" s="75">
        <f t="shared" si="7"/>
        <v>12.18</v>
      </c>
      <c r="N22" s="24">
        <v>60</v>
      </c>
      <c r="O22" s="43">
        <f t="shared" si="8"/>
        <v>15</v>
      </c>
      <c r="P22" s="62">
        <f t="shared" si="9"/>
        <v>5.22</v>
      </c>
      <c r="Q22" s="43">
        <f t="shared" si="10"/>
        <v>21</v>
      </c>
      <c r="R22" s="65">
        <f t="shared" si="11"/>
        <v>7.308</v>
      </c>
      <c r="S22" s="50">
        <f t="shared" si="12"/>
        <v>6</v>
      </c>
      <c r="T22" s="65">
        <f t="shared" si="13"/>
        <v>2.088</v>
      </c>
      <c r="U22" s="74">
        <f t="shared" si="14"/>
        <v>42</v>
      </c>
      <c r="V22" s="75">
        <f t="shared" si="15"/>
        <v>14.616</v>
      </c>
      <c r="X22" s="18">
        <v>25</v>
      </c>
      <c r="Y22" s="18">
        <v>35</v>
      </c>
      <c r="Z22" s="18">
        <v>10</v>
      </c>
      <c r="AA22" s="18">
        <v>0.7</v>
      </c>
    </row>
    <row r="23" spans="1:27" ht="15">
      <c r="A23" s="52">
        <v>18</v>
      </c>
      <c r="B23" s="30" t="s">
        <v>77</v>
      </c>
      <c r="C23" s="21" t="s">
        <v>62</v>
      </c>
      <c r="D23" s="36">
        <v>681</v>
      </c>
      <c r="E23" s="24">
        <v>10</v>
      </c>
      <c r="F23" s="43">
        <f t="shared" si="0"/>
        <v>2.5</v>
      </c>
      <c r="G23" s="62">
        <f t="shared" si="3"/>
        <v>1.7025</v>
      </c>
      <c r="H23" s="43">
        <f t="shared" si="1"/>
        <v>3.5</v>
      </c>
      <c r="I23" s="65">
        <f t="shared" si="4"/>
        <v>2.3835</v>
      </c>
      <c r="J23" s="47">
        <f t="shared" si="2"/>
        <v>1</v>
      </c>
      <c r="K23" s="62">
        <f t="shared" si="5"/>
        <v>0.681</v>
      </c>
      <c r="L23" s="74">
        <f t="shared" si="6"/>
        <v>7</v>
      </c>
      <c r="M23" s="75">
        <f t="shared" si="7"/>
        <v>4.767</v>
      </c>
      <c r="N23" s="24">
        <v>12</v>
      </c>
      <c r="O23" s="43">
        <f t="shared" si="8"/>
        <v>3</v>
      </c>
      <c r="P23" s="62">
        <f t="shared" si="9"/>
        <v>2.043</v>
      </c>
      <c r="Q23" s="43">
        <f t="shared" si="10"/>
        <v>4.2</v>
      </c>
      <c r="R23" s="65">
        <f t="shared" si="11"/>
        <v>2.8602000000000003</v>
      </c>
      <c r="S23" s="50">
        <f t="shared" si="12"/>
        <v>1.2</v>
      </c>
      <c r="T23" s="65">
        <f t="shared" si="13"/>
        <v>0.8171999999999999</v>
      </c>
      <c r="U23" s="74">
        <f t="shared" si="14"/>
        <v>8.399999999999999</v>
      </c>
      <c r="V23" s="75">
        <f t="shared" si="15"/>
        <v>5.720399999999999</v>
      </c>
      <c r="X23" s="18">
        <v>25</v>
      </c>
      <c r="Y23" s="18">
        <v>35</v>
      </c>
      <c r="Z23" s="18">
        <v>10</v>
      </c>
      <c r="AA23" s="18">
        <v>0.7</v>
      </c>
    </row>
    <row r="24" spans="1:27" ht="27.6">
      <c r="A24" s="52">
        <v>19</v>
      </c>
      <c r="B24" s="30" t="s">
        <v>78</v>
      </c>
      <c r="C24" s="21" t="s">
        <v>62</v>
      </c>
      <c r="D24" s="36">
        <v>308</v>
      </c>
      <c r="E24" s="24">
        <v>10</v>
      </c>
      <c r="F24" s="43">
        <f t="shared" si="0"/>
        <v>2.5</v>
      </c>
      <c r="G24" s="62">
        <f t="shared" si="3"/>
        <v>0.77</v>
      </c>
      <c r="H24" s="43">
        <f t="shared" si="1"/>
        <v>3.5</v>
      </c>
      <c r="I24" s="65">
        <f t="shared" si="4"/>
        <v>1.078</v>
      </c>
      <c r="J24" s="47">
        <f t="shared" si="2"/>
        <v>1</v>
      </c>
      <c r="K24" s="62">
        <f t="shared" si="5"/>
        <v>0.308</v>
      </c>
      <c r="L24" s="74">
        <f t="shared" si="6"/>
        <v>7</v>
      </c>
      <c r="M24" s="75">
        <f t="shared" si="7"/>
        <v>2.156</v>
      </c>
      <c r="N24" s="24">
        <v>10</v>
      </c>
      <c r="O24" s="43">
        <f t="shared" si="8"/>
        <v>2.5</v>
      </c>
      <c r="P24" s="62">
        <f t="shared" si="9"/>
        <v>0.77</v>
      </c>
      <c r="Q24" s="43">
        <f t="shared" si="10"/>
        <v>3.5</v>
      </c>
      <c r="R24" s="65">
        <f t="shared" si="11"/>
        <v>1.078</v>
      </c>
      <c r="S24" s="50">
        <f t="shared" si="12"/>
        <v>1</v>
      </c>
      <c r="T24" s="65">
        <f t="shared" si="13"/>
        <v>0.308</v>
      </c>
      <c r="U24" s="74">
        <f t="shared" si="14"/>
        <v>7</v>
      </c>
      <c r="V24" s="75">
        <f t="shared" si="15"/>
        <v>2.156</v>
      </c>
      <c r="X24" s="18">
        <v>25</v>
      </c>
      <c r="Y24" s="18">
        <v>35</v>
      </c>
      <c r="Z24" s="18">
        <v>10</v>
      </c>
      <c r="AA24" s="18">
        <v>0.7</v>
      </c>
    </row>
    <row r="25" spans="1:27" ht="15">
      <c r="A25" s="52">
        <v>20</v>
      </c>
      <c r="B25" s="30" t="s">
        <v>79</v>
      </c>
      <c r="C25" s="21" t="s">
        <v>62</v>
      </c>
      <c r="D25" s="36">
        <v>712</v>
      </c>
      <c r="E25" s="24">
        <v>30</v>
      </c>
      <c r="F25" s="43">
        <f t="shared" si="0"/>
        <v>7.5</v>
      </c>
      <c r="G25" s="62">
        <f t="shared" si="3"/>
        <v>5.34</v>
      </c>
      <c r="H25" s="43">
        <f t="shared" si="1"/>
        <v>10.5</v>
      </c>
      <c r="I25" s="65">
        <f t="shared" si="4"/>
        <v>7.476</v>
      </c>
      <c r="J25" s="47">
        <f t="shared" si="2"/>
        <v>3</v>
      </c>
      <c r="K25" s="62">
        <f t="shared" si="5"/>
        <v>2.136</v>
      </c>
      <c r="L25" s="74">
        <f t="shared" si="6"/>
        <v>21</v>
      </c>
      <c r="M25" s="75">
        <f t="shared" si="7"/>
        <v>14.952</v>
      </c>
      <c r="N25" s="24">
        <v>35</v>
      </c>
      <c r="O25" s="43">
        <f t="shared" si="8"/>
        <v>8.75</v>
      </c>
      <c r="P25" s="62">
        <f t="shared" si="9"/>
        <v>6.23</v>
      </c>
      <c r="Q25" s="43">
        <f t="shared" si="10"/>
        <v>12.25</v>
      </c>
      <c r="R25" s="65">
        <f t="shared" si="11"/>
        <v>8.722</v>
      </c>
      <c r="S25" s="50">
        <f t="shared" si="12"/>
        <v>3.5</v>
      </c>
      <c r="T25" s="65">
        <f t="shared" si="13"/>
        <v>2.492</v>
      </c>
      <c r="U25" s="74">
        <f t="shared" si="14"/>
        <v>24.5</v>
      </c>
      <c r="V25" s="75">
        <f t="shared" si="15"/>
        <v>17.444</v>
      </c>
      <c r="X25" s="18">
        <v>25</v>
      </c>
      <c r="Y25" s="18">
        <v>35</v>
      </c>
      <c r="Z25" s="18">
        <v>10</v>
      </c>
      <c r="AA25" s="18">
        <v>0.7</v>
      </c>
    </row>
    <row r="26" spans="1:27" ht="15">
      <c r="A26" s="52">
        <v>21</v>
      </c>
      <c r="B26" s="30" t="s">
        <v>80</v>
      </c>
      <c r="C26" s="21" t="s">
        <v>62</v>
      </c>
      <c r="D26" s="36">
        <v>170</v>
      </c>
      <c r="E26" s="24">
        <v>15</v>
      </c>
      <c r="F26" s="43">
        <f t="shared" si="0"/>
        <v>3.75</v>
      </c>
      <c r="G26" s="62">
        <f t="shared" si="3"/>
        <v>0.6375</v>
      </c>
      <c r="H26" s="43">
        <f t="shared" si="1"/>
        <v>5.25</v>
      </c>
      <c r="I26" s="65">
        <f t="shared" si="4"/>
        <v>0.8925</v>
      </c>
      <c r="J26" s="47">
        <f t="shared" si="2"/>
        <v>1.5</v>
      </c>
      <c r="K26" s="62">
        <f t="shared" si="5"/>
        <v>0.255</v>
      </c>
      <c r="L26" s="74">
        <f t="shared" si="6"/>
        <v>10.5</v>
      </c>
      <c r="M26" s="75">
        <f t="shared" si="7"/>
        <v>1.785</v>
      </c>
      <c r="N26" s="24">
        <v>18</v>
      </c>
      <c r="O26" s="43">
        <f t="shared" si="8"/>
        <v>4.5</v>
      </c>
      <c r="P26" s="62">
        <f t="shared" si="9"/>
        <v>0.765</v>
      </c>
      <c r="Q26" s="43">
        <f t="shared" si="10"/>
        <v>6.3</v>
      </c>
      <c r="R26" s="65">
        <f t="shared" si="11"/>
        <v>1.071</v>
      </c>
      <c r="S26" s="50">
        <f t="shared" si="12"/>
        <v>1.8</v>
      </c>
      <c r="T26" s="65">
        <f t="shared" si="13"/>
        <v>0.306</v>
      </c>
      <c r="U26" s="74">
        <f t="shared" si="14"/>
        <v>12.6</v>
      </c>
      <c r="V26" s="75">
        <f t="shared" si="15"/>
        <v>2.142</v>
      </c>
      <c r="X26" s="18">
        <v>25</v>
      </c>
      <c r="Y26" s="18">
        <v>35</v>
      </c>
      <c r="Z26" s="18">
        <v>10</v>
      </c>
      <c r="AA26" s="18">
        <v>0.7</v>
      </c>
    </row>
    <row r="27" spans="1:27" ht="15">
      <c r="A27" s="52">
        <v>22</v>
      </c>
      <c r="B27" s="30" t="s">
        <v>81</v>
      </c>
      <c r="C27" s="21" t="s">
        <v>62</v>
      </c>
      <c r="D27" s="36">
        <v>200</v>
      </c>
      <c r="E27" s="24">
        <v>30</v>
      </c>
      <c r="F27" s="43">
        <f t="shared" si="0"/>
        <v>7.5</v>
      </c>
      <c r="G27" s="62">
        <f t="shared" si="3"/>
        <v>1.5</v>
      </c>
      <c r="H27" s="43">
        <f t="shared" si="1"/>
        <v>10.5</v>
      </c>
      <c r="I27" s="65">
        <f t="shared" si="4"/>
        <v>2.1</v>
      </c>
      <c r="J27" s="47">
        <f t="shared" si="2"/>
        <v>3</v>
      </c>
      <c r="K27" s="62">
        <f t="shared" si="5"/>
        <v>0.6</v>
      </c>
      <c r="L27" s="74">
        <f t="shared" si="6"/>
        <v>21</v>
      </c>
      <c r="M27" s="75">
        <f t="shared" si="7"/>
        <v>4.2</v>
      </c>
      <c r="N27" s="24">
        <v>30</v>
      </c>
      <c r="O27" s="43">
        <f t="shared" si="8"/>
        <v>7.5</v>
      </c>
      <c r="P27" s="62">
        <f t="shared" si="9"/>
        <v>1.5</v>
      </c>
      <c r="Q27" s="43">
        <f t="shared" si="10"/>
        <v>10.5</v>
      </c>
      <c r="R27" s="65">
        <f t="shared" si="11"/>
        <v>2.1</v>
      </c>
      <c r="S27" s="50">
        <f t="shared" si="12"/>
        <v>3</v>
      </c>
      <c r="T27" s="65">
        <f t="shared" si="13"/>
        <v>0.6</v>
      </c>
      <c r="U27" s="74">
        <f t="shared" si="14"/>
        <v>21</v>
      </c>
      <c r="V27" s="75">
        <f t="shared" si="15"/>
        <v>4.2</v>
      </c>
      <c r="X27" s="18">
        <v>25</v>
      </c>
      <c r="Y27" s="18">
        <v>35</v>
      </c>
      <c r="Z27" s="18">
        <v>10</v>
      </c>
      <c r="AA27" s="18">
        <v>0.7</v>
      </c>
    </row>
    <row r="28" spans="1:27" ht="15">
      <c r="A28" s="52">
        <v>23</v>
      </c>
      <c r="B28" s="30" t="s">
        <v>82</v>
      </c>
      <c r="C28" s="21" t="s">
        <v>62</v>
      </c>
      <c r="D28" s="36">
        <v>95</v>
      </c>
      <c r="E28" s="24">
        <v>40</v>
      </c>
      <c r="F28" s="43">
        <f t="shared" si="0"/>
        <v>10</v>
      </c>
      <c r="G28" s="62">
        <f t="shared" si="3"/>
        <v>0.95</v>
      </c>
      <c r="H28" s="43">
        <f t="shared" si="1"/>
        <v>14</v>
      </c>
      <c r="I28" s="65">
        <f t="shared" si="4"/>
        <v>1.33</v>
      </c>
      <c r="J28" s="47">
        <f t="shared" si="2"/>
        <v>4</v>
      </c>
      <c r="K28" s="62">
        <f t="shared" si="5"/>
        <v>0.38</v>
      </c>
      <c r="L28" s="74">
        <f t="shared" si="6"/>
        <v>28</v>
      </c>
      <c r="M28" s="75">
        <f t="shared" si="7"/>
        <v>2.66</v>
      </c>
      <c r="N28" s="24">
        <v>45</v>
      </c>
      <c r="O28" s="43">
        <f t="shared" si="8"/>
        <v>11.25</v>
      </c>
      <c r="P28" s="62">
        <f t="shared" si="9"/>
        <v>1.06875</v>
      </c>
      <c r="Q28" s="43">
        <f t="shared" si="10"/>
        <v>15.75</v>
      </c>
      <c r="R28" s="65">
        <f t="shared" si="11"/>
        <v>1.49625</v>
      </c>
      <c r="S28" s="50">
        <f t="shared" si="12"/>
        <v>4.5</v>
      </c>
      <c r="T28" s="65">
        <f t="shared" si="13"/>
        <v>0.4275</v>
      </c>
      <c r="U28" s="74">
        <f t="shared" si="14"/>
        <v>31.499999999999996</v>
      </c>
      <c r="V28" s="75">
        <f t="shared" si="15"/>
        <v>2.9924999999999997</v>
      </c>
      <c r="X28" s="18">
        <v>25</v>
      </c>
      <c r="Y28" s="18">
        <v>35</v>
      </c>
      <c r="Z28" s="18">
        <v>10</v>
      </c>
      <c r="AA28" s="18">
        <v>0.7</v>
      </c>
    </row>
    <row r="29" spans="1:27" ht="15">
      <c r="A29" s="52">
        <v>24</v>
      </c>
      <c r="B29" s="30" t="s">
        <v>83</v>
      </c>
      <c r="C29" s="21" t="s">
        <v>62</v>
      </c>
      <c r="D29" s="36">
        <v>200</v>
      </c>
      <c r="E29" s="24">
        <v>10</v>
      </c>
      <c r="F29" s="43">
        <f t="shared" si="0"/>
        <v>2.5</v>
      </c>
      <c r="G29" s="62">
        <f t="shared" si="3"/>
        <v>0.5</v>
      </c>
      <c r="H29" s="43">
        <f t="shared" si="1"/>
        <v>3.5</v>
      </c>
      <c r="I29" s="65">
        <f t="shared" si="4"/>
        <v>0.7</v>
      </c>
      <c r="J29" s="47">
        <f t="shared" si="2"/>
        <v>1</v>
      </c>
      <c r="K29" s="62">
        <f t="shared" si="5"/>
        <v>0.2</v>
      </c>
      <c r="L29" s="74">
        <f t="shared" si="6"/>
        <v>7</v>
      </c>
      <c r="M29" s="75">
        <f t="shared" si="7"/>
        <v>1.4</v>
      </c>
      <c r="N29" s="24">
        <v>15</v>
      </c>
      <c r="O29" s="43">
        <f t="shared" si="8"/>
        <v>3.75</v>
      </c>
      <c r="P29" s="62">
        <f t="shared" si="9"/>
        <v>0.75</v>
      </c>
      <c r="Q29" s="43">
        <f t="shared" si="10"/>
        <v>5.25</v>
      </c>
      <c r="R29" s="65">
        <f t="shared" si="11"/>
        <v>1.05</v>
      </c>
      <c r="S29" s="50">
        <f t="shared" si="12"/>
        <v>1.5</v>
      </c>
      <c r="T29" s="65">
        <f t="shared" si="13"/>
        <v>0.3</v>
      </c>
      <c r="U29" s="74">
        <f t="shared" si="14"/>
        <v>10.5</v>
      </c>
      <c r="V29" s="75">
        <f t="shared" si="15"/>
        <v>2.1</v>
      </c>
      <c r="X29" s="18">
        <v>25</v>
      </c>
      <c r="Y29" s="18">
        <v>35</v>
      </c>
      <c r="Z29" s="18">
        <v>10</v>
      </c>
      <c r="AA29" s="18">
        <v>0.7</v>
      </c>
    </row>
    <row r="30" spans="1:27" ht="15">
      <c r="A30" s="52">
        <v>25</v>
      </c>
      <c r="B30" s="30" t="s">
        <v>84</v>
      </c>
      <c r="C30" s="21" t="s">
        <v>62</v>
      </c>
      <c r="D30" s="36">
        <v>1221</v>
      </c>
      <c r="E30" s="24">
        <v>0.4</v>
      </c>
      <c r="F30" s="43">
        <f t="shared" si="0"/>
        <v>0.1</v>
      </c>
      <c r="G30" s="62">
        <f t="shared" si="3"/>
        <v>0.12210000000000001</v>
      </c>
      <c r="H30" s="43">
        <f t="shared" si="1"/>
        <v>0.14</v>
      </c>
      <c r="I30" s="65">
        <f t="shared" si="4"/>
        <v>0.17094000000000004</v>
      </c>
      <c r="J30" s="47">
        <f t="shared" si="2"/>
        <v>0.04</v>
      </c>
      <c r="K30" s="62">
        <f t="shared" si="5"/>
        <v>0.04884</v>
      </c>
      <c r="L30" s="74">
        <f t="shared" si="6"/>
        <v>0.27999999999999997</v>
      </c>
      <c r="M30" s="75">
        <f t="shared" si="7"/>
        <v>0.34187999999999996</v>
      </c>
      <c r="N30" s="24">
        <v>0.4</v>
      </c>
      <c r="O30" s="43">
        <f t="shared" si="8"/>
        <v>0.1</v>
      </c>
      <c r="P30" s="62">
        <f t="shared" si="9"/>
        <v>0.12210000000000001</v>
      </c>
      <c r="Q30" s="43">
        <f t="shared" si="10"/>
        <v>0.14</v>
      </c>
      <c r="R30" s="65">
        <f t="shared" si="11"/>
        <v>0.17094000000000004</v>
      </c>
      <c r="S30" s="50">
        <f t="shared" si="12"/>
        <v>0.04</v>
      </c>
      <c r="T30" s="65">
        <f t="shared" si="13"/>
        <v>0.04884</v>
      </c>
      <c r="U30" s="74">
        <f t="shared" si="14"/>
        <v>0.27999999999999997</v>
      </c>
      <c r="V30" s="75">
        <f t="shared" si="15"/>
        <v>0.34187999999999996</v>
      </c>
      <c r="X30" s="18">
        <v>25</v>
      </c>
      <c r="Y30" s="18">
        <v>35</v>
      </c>
      <c r="Z30" s="18">
        <v>10</v>
      </c>
      <c r="AA30" s="18">
        <v>0.7</v>
      </c>
    </row>
    <row r="31" spans="1:27" ht="15">
      <c r="A31" s="52">
        <v>26</v>
      </c>
      <c r="B31" s="30" t="s">
        <v>85</v>
      </c>
      <c r="C31" s="21" t="s">
        <v>62</v>
      </c>
      <c r="D31" s="36">
        <v>300</v>
      </c>
      <c r="E31" s="24">
        <v>1.2</v>
      </c>
      <c r="F31" s="43">
        <f t="shared" si="0"/>
        <v>0.3</v>
      </c>
      <c r="G31" s="62">
        <f t="shared" si="3"/>
        <v>0.09</v>
      </c>
      <c r="H31" s="43">
        <f t="shared" si="1"/>
        <v>0.42</v>
      </c>
      <c r="I31" s="65">
        <f t="shared" si="4"/>
        <v>0.126</v>
      </c>
      <c r="J31" s="47">
        <f t="shared" si="2"/>
        <v>0.12</v>
      </c>
      <c r="K31" s="62">
        <f t="shared" si="5"/>
        <v>0.036</v>
      </c>
      <c r="L31" s="74">
        <f t="shared" si="6"/>
        <v>0.84</v>
      </c>
      <c r="M31" s="75">
        <f t="shared" si="7"/>
        <v>0.252</v>
      </c>
      <c r="N31" s="24">
        <v>1.2</v>
      </c>
      <c r="O31" s="43">
        <f t="shared" si="8"/>
        <v>0.3</v>
      </c>
      <c r="P31" s="62">
        <f t="shared" si="9"/>
        <v>0.09</v>
      </c>
      <c r="Q31" s="43">
        <f t="shared" si="10"/>
        <v>0.42</v>
      </c>
      <c r="R31" s="65">
        <f t="shared" si="11"/>
        <v>0.126</v>
      </c>
      <c r="S31" s="50">
        <f t="shared" si="12"/>
        <v>0.12</v>
      </c>
      <c r="T31" s="65">
        <f t="shared" si="13"/>
        <v>0.036</v>
      </c>
      <c r="U31" s="74">
        <f t="shared" si="14"/>
        <v>0.84</v>
      </c>
      <c r="V31" s="75">
        <f t="shared" si="15"/>
        <v>0.252</v>
      </c>
      <c r="X31" s="18">
        <v>25</v>
      </c>
      <c r="Y31" s="18">
        <v>35</v>
      </c>
      <c r="Z31" s="18">
        <v>10</v>
      </c>
      <c r="AA31" s="18">
        <v>0.7</v>
      </c>
    </row>
    <row r="32" spans="1:27" ht="15">
      <c r="A32" s="52">
        <v>27</v>
      </c>
      <c r="B32" s="30" t="s">
        <v>86</v>
      </c>
      <c r="C32" s="21" t="s">
        <v>62</v>
      </c>
      <c r="D32" s="36">
        <v>90</v>
      </c>
      <c r="E32" s="24">
        <v>1</v>
      </c>
      <c r="F32" s="43">
        <f t="shared" si="0"/>
        <v>0.25</v>
      </c>
      <c r="G32" s="62">
        <f t="shared" si="3"/>
        <v>0.0225</v>
      </c>
      <c r="H32" s="43">
        <f t="shared" si="1"/>
        <v>0.35</v>
      </c>
      <c r="I32" s="65">
        <f t="shared" si="4"/>
        <v>0.03149999999999999</v>
      </c>
      <c r="J32" s="47">
        <f t="shared" si="2"/>
        <v>0.1</v>
      </c>
      <c r="K32" s="62">
        <f t="shared" si="5"/>
        <v>0.009</v>
      </c>
      <c r="L32" s="74">
        <f t="shared" si="6"/>
        <v>0.7</v>
      </c>
      <c r="M32" s="75">
        <f t="shared" si="7"/>
        <v>0.06299999999999999</v>
      </c>
      <c r="N32" s="24">
        <v>2</v>
      </c>
      <c r="O32" s="43">
        <f t="shared" si="8"/>
        <v>0.5</v>
      </c>
      <c r="P32" s="62">
        <f t="shared" si="9"/>
        <v>0.045</v>
      </c>
      <c r="Q32" s="43">
        <f t="shared" si="10"/>
        <v>0.7</v>
      </c>
      <c r="R32" s="65">
        <f t="shared" si="11"/>
        <v>0.06299999999999999</v>
      </c>
      <c r="S32" s="50">
        <f t="shared" si="12"/>
        <v>0.2</v>
      </c>
      <c r="T32" s="65">
        <f t="shared" si="13"/>
        <v>0.018</v>
      </c>
      <c r="U32" s="74">
        <f t="shared" si="14"/>
        <v>1.4</v>
      </c>
      <c r="V32" s="75">
        <f t="shared" si="15"/>
        <v>0.12599999999999997</v>
      </c>
      <c r="X32" s="18">
        <v>25</v>
      </c>
      <c r="Y32" s="18">
        <v>35</v>
      </c>
      <c r="Z32" s="18">
        <v>10</v>
      </c>
      <c r="AA32" s="18">
        <v>0.7</v>
      </c>
    </row>
    <row r="33" spans="1:27" ht="15" thickBot="1">
      <c r="A33" s="52">
        <v>28</v>
      </c>
      <c r="B33" s="31" t="s">
        <v>87</v>
      </c>
      <c r="C33" s="25" t="s">
        <v>62</v>
      </c>
      <c r="D33" s="37">
        <v>15</v>
      </c>
      <c r="E33" s="26">
        <v>5</v>
      </c>
      <c r="F33" s="44">
        <f t="shared" si="0"/>
        <v>1.25</v>
      </c>
      <c r="G33" s="63">
        <f t="shared" si="3"/>
        <v>0.01875</v>
      </c>
      <c r="H33" s="44">
        <f t="shared" si="1"/>
        <v>1.75</v>
      </c>
      <c r="I33" s="66">
        <f t="shared" si="4"/>
        <v>0.02625</v>
      </c>
      <c r="J33" s="48">
        <f t="shared" si="2"/>
        <v>0.5</v>
      </c>
      <c r="K33" s="63">
        <f t="shared" si="5"/>
        <v>0.0075</v>
      </c>
      <c r="L33" s="74">
        <f t="shared" si="6"/>
        <v>3.5</v>
      </c>
      <c r="M33" s="76">
        <f t="shared" si="7"/>
        <v>0.0525</v>
      </c>
      <c r="N33" s="39">
        <v>7</v>
      </c>
      <c r="O33" s="44">
        <f t="shared" si="8"/>
        <v>1.75</v>
      </c>
      <c r="P33" s="63">
        <f t="shared" si="9"/>
        <v>0.02625</v>
      </c>
      <c r="Q33" s="44">
        <f t="shared" si="10"/>
        <v>2.45</v>
      </c>
      <c r="R33" s="66">
        <f t="shared" si="11"/>
        <v>0.03675</v>
      </c>
      <c r="S33" s="51">
        <f t="shared" si="12"/>
        <v>0.7</v>
      </c>
      <c r="T33" s="66">
        <f t="shared" si="13"/>
        <v>0.0105</v>
      </c>
      <c r="U33" s="74">
        <f t="shared" si="14"/>
        <v>4.8999999999999995</v>
      </c>
      <c r="V33" s="75">
        <f t="shared" si="15"/>
        <v>0.07349999999999998</v>
      </c>
      <c r="X33" s="18">
        <v>25</v>
      </c>
      <c r="Y33" s="18">
        <v>35</v>
      </c>
      <c r="Z33" s="18">
        <v>10</v>
      </c>
      <c r="AA33" s="18">
        <v>0.7</v>
      </c>
    </row>
    <row r="34" spans="1:27" s="56" customFormat="1" ht="31.8" thickBot="1">
      <c r="A34" s="53"/>
      <c r="B34" s="53"/>
      <c r="C34" s="54"/>
      <c r="D34" s="54"/>
      <c r="E34" s="54"/>
      <c r="F34" s="317">
        <f>SUM(G6:G33)</f>
        <v>81.064725</v>
      </c>
      <c r="G34" s="318"/>
      <c r="H34" s="317">
        <f>SUM(I6:I33)</f>
        <v>113.490615</v>
      </c>
      <c r="I34" s="318"/>
      <c r="J34" s="317">
        <f>SUM(K6:K33)</f>
        <v>32.42589</v>
      </c>
      <c r="K34" s="318"/>
      <c r="L34" s="326">
        <f>SUM(M6:M33)</f>
        <v>226.98123</v>
      </c>
      <c r="M34" s="327"/>
      <c r="N34" s="55"/>
      <c r="O34" s="317">
        <f>SUM(P6:P33)</f>
        <v>94.12635000000002</v>
      </c>
      <c r="P34" s="318"/>
      <c r="Q34" s="317">
        <f>SUM(R6:R33)</f>
        <v>131.77689</v>
      </c>
      <c r="R34" s="318"/>
      <c r="S34" s="317">
        <f>SUM(T6:T33)</f>
        <v>37.65054</v>
      </c>
      <c r="T34" s="318"/>
      <c r="U34" s="326">
        <f>SUM(V6:V33)</f>
        <v>263.55378</v>
      </c>
      <c r="V34" s="327"/>
      <c r="W34" s="53"/>
      <c r="X34" s="53"/>
      <c r="Y34" s="53"/>
      <c r="Z34" s="53"/>
      <c r="AA34" s="53"/>
    </row>
    <row r="35" spans="12:21" ht="15">
      <c r="L35" s="58">
        <f>F34+H34+J34</f>
        <v>226.98123</v>
      </c>
      <c r="U35" s="58">
        <f>O34+Q34+S34</f>
        <v>263.55378</v>
      </c>
    </row>
  </sheetData>
  <mergeCells count="25">
    <mergeCell ref="A1:V1"/>
    <mergeCell ref="S34:T34"/>
    <mergeCell ref="E2:M2"/>
    <mergeCell ref="E3:M3"/>
    <mergeCell ref="L4:M4"/>
    <mergeCell ref="L34:M34"/>
    <mergeCell ref="N2:V2"/>
    <mergeCell ref="N3:V3"/>
    <mergeCell ref="U4:V4"/>
    <mergeCell ref="U34:V34"/>
    <mergeCell ref="H4:I4"/>
    <mergeCell ref="J4:K4"/>
    <mergeCell ref="O4:P4"/>
    <mergeCell ref="Q4:R4"/>
    <mergeCell ref="S4:T4"/>
    <mergeCell ref="F34:G34"/>
    <mergeCell ref="H34:I34"/>
    <mergeCell ref="J34:K34"/>
    <mergeCell ref="O34:P34"/>
    <mergeCell ref="Q34:R34"/>
    <mergeCell ref="A2:A5"/>
    <mergeCell ref="B2:B5"/>
    <mergeCell ref="C2:C5"/>
    <mergeCell ref="D2:D5"/>
    <mergeCell ref="F4:G4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2018-01-17T08:25:17Z</dcterms:modified>
  <cp:category/>
  <cp:version/>
  <cp:contentType/>
  <cp:contentStatus/>
</cp:coreProperties>
</file>