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857" activeTab="5"/>
  </bookViews>
  <sheets>
    <sheet name="пп" sheetId="13" r:id="rId1"/>
    <sheet name="бп" sheetId="14" r:id="rId2"/>
    <sheet name="40" sheetId="17" r:id="rId3"/>
    <sheet name="75" sheetId="16" r:id="rId4"/>
    <sheet name="85" sheetId="15" r:id="rId5"/>
    <sheet name="20" sheetId="19" r:id="rId6"/>
    <sheet name="нормы-ШП" sheetId="8" r:id="rId7"/>
    <sheet name="нормы-ШП (2)" sheetId="10" r:id="rId8"/>
    <sheet name="нормы-ШП (3)" sheetId="12" r:id="rId9"/>
  </sheets>
  <calcPr calcId="152511"/>
</workbook>
</file>

<file path=xl/calcChain.xml><?xml version="1.0" encoding="utf-8"?>
<calcChain xmlns="http://schemas.openxmlformats.org/spreadsheetml/2006/main">
  <c r="P45" i="17" l="1"/>
  <c r="P50" i="17"/>
  <c r="P55" i="17"/>
  <c r="P60" i="17"/>
  <c r="D87" i="16" l="1"/>
  <c r="D3" i="17" l="1"/>
  <c r="D2" i="17"/>
  <c r="D3" i="16"/>
  <c r="D2" i="16"/>
  <c r="D3" i="19"/>
  <c r="D2" i="19"/>
  <c r="D3" i="15"/>
  <c r="D2" i="15"/>
  <c r="D68" i="19" l="1"/>
  <c r="E68" i="19"/>
  <c r="F68" i="19"/>
  <c r="G68" i="19"/>
  <c r="P56" i="19" l="1"/>
  <c r="O56" i="19"/>
  <c r="N56" i="19"/>
  <c r="M56" i="19"/>
  <c r="L56" i="19"/>
  <c r="K56" i="19"/>
  <c r="J56" i="19"/>
  <c r="I56" i="19"/>
  <c r="H56" i="19"/>
  <c r="G56" i="19"/>
  <c r="F56" i="19"/>
  <c r="E56" i="19"/>
  <c r="D56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D57" i="19" l="1"/>
  <c r="D69" i="19" s="1"/>
  <c r="F57" i="19"/>
  <c r="F69" i="19" s="1"/>
  <c r="H57" i="19"/>
  <c r="J57" i="19"/>
  <c r="L57" i="19"/>
  <c r="N57" i="19"/>
  <c r="P57" i="19"/>
  <c r="Q57" i="19" s="1"/>
  <c r="E57" i="19"/>
  <c r="E69" i="19" s="1"/>
  <c r="G57" i="19"/>
  <c r="G69" i="19" s="1"/>
  <c r="I57" i="19"/>
  <c r="K57" i="19"/>
  <c r="M57" i="19"/>
  <c r="O57" i="19"/>
  <c r="E71" i="19" l="1"/>
  <c r="E70" i="19"/>
  <c r="F70" i="19"/>
  <c r="F71" i="19"/>
  <c r="G71" i="19"/>
  <c r="G70" i="19"/>
  <c r="D70" i="19"/>
  <c r="D71" i="19"/>
  <c r="G70" i="17" l="1"/>
  <c r="F70" i="17"/>
  <c r="E70" i="17"/>
  <c r="D7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E61" i="17" l="1"/>
  <c r="E71" i="17" s="1"/>
  <c r="G61" i="17"/>
  <c r="G71" i="17" s="1"/>
  <c r="I61" i="17"/>
  <c r="K61" i="17"/>
  <c r="M61" i="17"/>
  <c r="O61" i="17"/>
  <c r="D61" i="17"/>
  <c r="D71" i="17" s="1"/>
  <c r="F61" i="17"/>
  <c r="H61" i="17"/>
  <c r="J61" i="17"/>
  <c r="L61" i="17"/>
  <c r="N61" i="17"/>
  <c r="P61" i="17"/>
  <c r="Q61" i="17" s="1"/>
  <c r="F71" i="17" l="1"/>
  <c r="F73" i="17" s="1"/>
  <c r="D73" i="17"/>
  <c r="D72" i="17"/>
  <c r="G73" i="17"/>
  <c r="G72" i="17"/>
  <c r="E73" i="17"/>
  <c r="E72" i="17"/>
  <c r="F72" i="17" l="1"/>
  <c r="G87" i="16" l="1"/>
  <c r="F87" i="16"/>
  <c r="E8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E78" i="16" l="1"/>
  <c r="G78" i="16"/>
  <c r="I78" i="16"/>
  <c r="K78" i="16"/>
  <c r="M78" i="16"/>
  <c r="O78" i="16"/>
  <c r="D78" i="16"/>
  <c r="F78" i="16"/>
  <c r="H78" i="16"/>
  <c r="J78" i="16"/>
  <c r="L78" i="16"/>
  <c r="N78" i="16"/>
  <c r="P78" i="16"/>
  <c r="Q78" i="16" s="1"/>
  <c r="F88" i="16" l="1"/>
  <c r="G88" i="16"/>
  <c r="D88" i="16"/>
  <c r="E88" i="16"/>
  <c r="E90" i="16" l="1"/>
  <c r="E89" i="16"/>
  <c r="D90" i="16"/>
  <c r="D89" i="16"/>
  <c r="G90" i="16"/>
  <c r="G89" i="16"/>
  <c r="F90" i="16"/>
  <c r="F89" i="16"/>
  <c r="G96" i="15" l="1"/>
  <c r="F96" i="15"/>
  <c r="E96" i="15"/>
  <c r="D9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D87" i="15" l="1"/>
  <c r="D97" i="15" s="1"/>
  <c r="F87" i="15"/>
  <c r="F97" i="15" s="1"/>
  <c r="H87" i="15"/>
  <c r="J87" i="15"/>
  <c r="L87" i="15"/>
  <c r="N87" i="15"/>
  <c r="P87" i="15"/>
  <c r="Q87" i="15" s="1"/>
  <c r="E87" i="15"/>
  <c r="G87" i="15"/>
  <c r="G97" i="15" s="1"/>
  <c r="I87" i="15"/>
  <c r="K87" i="15"/>
  <c r="M87" i="15"/>
  <c r="O87" i="15"/>
  <c r="E97" i="15" l="1"/>
  <c r="E99" i="15" s="1"/>
  <c r="F99" i="15"/>
  <c r="F98" i="15"/>
  <c r="D99" i="15"/>
  <c r="D98" i="15"/>
  <c r="G99" i="15"/>
  <c r="G98" i="15"/>
  <c r="E98" i="15" l="1"/>
  <c r="O31" i="12" l="1"/>
  <c r="O30" i="12"/>
  <c r="P30" i="12" s="1"/>
  <c r="O27" i="12"/>
  <c r="F27" i="12"/>
  <c r="O23" i="12"/>
  <c r="P23" i="12" s="1"/>
  <c r="F21" i="12"/>
  <c r="O22" i="12"/>
  <c r="R22" i="12"/>
  <c r="S21" i="12"/>
  <c r="O20" i="12"/>
  <c r="P20" i="12" s="1"/>
  <c r="Q17" i="12"/>
  <c r="R17" i="12" s="1"/>
  <c r="Q18" i="12"/>
  <c r="Q16" i="12"/>
  <c r="R16" i="12" s="1"/>
  <c r="Q15" i="12"/>
  <c r="Q14" i="12"/>
  <c r="F31" i="12"/>
  <c r="F30" i="12"/>
  <c r="G27" i="12"/>
  <c r="F23" i="12"/>
  <c r="F19" i="12"/>
  <c r="F22" i="12"/>
  <c r="J22" i="12"/>
  <c r="J21" i="12"/>
  <c r="F20" i="12"/>
  <c r="H18" i="12"/>
  <c r="H17" i="12"/>
  <c r="H16" i="12"/>
  <c r="H15" i="12"/>
  <c r="I15" i="12" s="1"/>
  <c r="H14" i="12"/>
  <c r="Q13" i="12"/>
  <c r="H13" i="12"/>
  <c r="U33" i="12"/>
  <c r="V33" i="12" s="1"/>
  <c r="S33" i="12"/>
  <c r="T33" i="12" s="1"/>
  <c r="Q33" i="12"/>
  <c r="R33" i="12" s="1"/>
  <c r="O33" i="12"/>
  <c r="P33" i="12" s="1"/>
  <c r="L33" i="12"/>
  <c r="M33" i="12" s="1"/>
  <c r="J33" i="12"/>
  <c r="K33" i="12" s="1"/>
  <c r="H33" i="12"/>
  <c r="I33" i="12" s="1"/>
  <c r="F33" i="12"/>
  <c r="G33" i="12" s="1"/>
  <c r="U32" i="12"/>
  <c r="V32" i="12" s="1"/>
  <c r="S32" i="12"/>
  <c r="T32" i="12" s="1"/>
  <c r="Q32" i="12"/>
  <c r="R32" i="12" s="1"/>
  <c r="O32" i="12"/>
  <c r="P32" i="12" s="1"/>
  <c r="L32" i="12"/>
  <c r="M32" i="12" s="1"/>
  <c r="J32" i="12"/>
  <c r="K32" i="12" s="1"/>
  <c r="H32" i="12"/>
  <c r="I32" i="12" s="1"/>
  <c r="F32" i="12"/>
  <c r="G32" i="12" s="1"/>
  <c r="U31" i="12"/>
  <c r="V31" i="12" s="1"/>
  <c r="S31" i="12"/>
  <c r="T31" i="12" s="1"/>
  <c r="R31" i="12"/>
  <c r="P31" i="12"/>
  <c r="L31" i="12"/>
  <c r="M31" i="12" s="1"/>
  <c r="J31" i="12"/>
  <c r="K31" i="12" s="1"/>
  <c r="I31" i="12"/>
  <c r="G31" i="12"/>
  <c r="U30" i="12"/>
  <c r="V30" i="12" s="1"/>
  <c r="S30" i="12"/>
  <c r="T30" i="12" s="1"/>
  <c r="R30" i="12"/>
  <c r="L30" i="12"/>
  <c r="M30" i="12" s="1"/>
  <c r="J30" i="12"/>
  <c r="K30" i="12" s="1"/>
  <c r="I30" i="12"/>
  <c r="G30" i="12"/>
  <c r="U29" i="12"/>
  <c r="V29" i="12" s="1"/>
  <c r="S29" i="12"/>
  <c r="T29" i="12" s="1"/>
  <c r="Q29" i="12"/>
  <c r="R29" i="12" s="1"/>
  <c r="O29" i="12"/>
  <c r="P29" i="12" s="1"/>
  <c r="L29" i="12"/>
  <c r="M29" i="12" s="1"/>
  <c r="J29" i="12"/>
  <c r="K29" i="12" s="1"/>
  <c r="H29" i="12"/>
  <c r="I29" i="12" s="1"/>
  <c r="F29" i="12"/>
  <c r="G29" i="12" s="1"/>
  <c r="U28" i="12"/>
  <c r="V28" i="12" s="1"/>
  <c r="S28" i="12"/>
  <c r="T28" i="12" s="1"/>
  <c r="Q28" i="12"/>
  <c r="R28" i="12" s="1"/>
  <c r="O28" i="12"/>
  <c r="P28" i="12" s="1"/>
  <c r="L28" i="12"/>
  <c r="M28" i="12" s="1"/>
  <c r="J28" i="12"/>
  <c r="K28" i="12" s="1"/>
  <c r="H28" i="12"/>
  <c r="I28" i="12" s="1"/>
  <c r="F28" i="12"/>
  <c r="G28" i="12" s="1"/>
  <c r="U27" i="12"/>
  <c r="V27" i="12" s="1"/>
  <c r="S27" i="12"/>
  <c r="T27" i="12" s="1"/>
  <c r="R27" i="12"/>
  <c r="P27" i="12"/>
  <c r="L27" i="12"/>
  <c r="M27" i="12" s="1"/>
  <c r="J27" i="12"/>
  <c r="K27" i="12" s="1"/>
  <c r="I27" i="12"/>
  <c r="U26" i="12"/>
  <c r="V26" i="12" s="1"/>
  <c r="S26" i="12"/>
  <c r="T26" i="12" s="1"/>
  <c r="Q26" i="12"/>
  <c r="R26" i="12" s="1"/>
  <c r="O26" i="12"/>
  <c r="P26" i="12" s="1"/>
  <c r="L26" i="12"/>
  <c r="M26" i="12" s="1"/>
  <c r="J26" i="12"/>
  <c r="K26" i="12" s="1"/>
  <c r="H26" i="12"/>
  <c r="I26" i="12" s="1"/>
  <c r="F26" i="12"/>
  <c r="G26" i="12" s="1"/>
  <c r="U25" i="12"/>
  <c r="V25" i="12" s="1"/>
  <c r="S25" i="12"/>
  <c r="T25" i="12" s="1"/>
  <c r="Q25" i="12"/>
  <c r="R25" i="12" s="1"/>
  <c r="O25" i="12"/>
  <c r="P25" i="12" s="1"/>
  <c r="L25" i="12"/>
  <c r="M25" i="12" s="1"/>
  <c r="J25" i="12"/>
  <c r="K25" i="12" s="1"/>
  <c r="H25" i="12"/>
  <c r="I25" i="12" s="1"/>
  <c r="F25" i="12"/>
  <c r="G25" i="12" s="1"/>
  <c r="U24" i="12"/>
  <c r="V24" i="12" s="1"/>
  <c r="S24" i="12"/>
  <c r="T24" i="12" s="1"/>
  <c r="Q24" i="12"/>
  <c r="R24" i="12" s="1"/>
  <c r="O24" i="12"/>
  <c r="P24" i="12" s="1"/>
  <c r="L24" i="12"/>
  <c r="M24" i="12" s="1"/>
  <c r="J24" i="12"/>
  <c r="K24" i="12" s="1"/>
  <c r="H24" i="12"/>
  <c r="I24" i="12" s="1"/>
  <c r="F24" i="12"/>
  <c r="G24" i="12" s="1"/>
  <c r="U23" i="12"/>
  <c r="V23" i="12" s="1"/>
  <c r="S23" i="12"/>
  <c r="T23" i="12" s="1"/>
  <c r="R23" i="12"/>
  <c r="M23" i="12"/>
  <c r="L23" i="12"/>
  <c r="K23" i="12"/>
  <c r="J23" i="12"/>
  <c r="I23" i="12"/>
  <c r="G23" i="12"/>
  <c r="V22" i="12"/>
  <c r="U22" i="12"/>
  <c r="T22" i="12"/>
  <c r="S22" i="12"/>
  <c r="P22" i="12"/>
  <c r="L22" i="12"/>
  <c r="M22" i="12" s="1"/>
  <c r="K22" i="12"/>
  <c r="I22" i="12"/>
  <c r="G22" i="12"/>
  <c r="V21" i="12"/>
  <c r="U21" i="12"/>
  <c r="T21" i="12"/>
  <c r="R21" i="12"/>
  <c r="P21" i="12"/>
  <c r="O21" i="12"/>
  <c r="M21" i="12"/>
  <c r="L21" i="12"/>
  <c r="K21" i="12"/>
  <c r="I21" i="12"/>
  <c r="G21" i="12"/>
  <c r="U20" i="12"/>
  <c r="V20" i="12" s="1"/>
  <c r="S20" i="12"/>
  <c r="T20" i="12" s="1"/>
  <c r="R20" i="12"/>
  <c r="M20" i="12"/>
  <c r="L20" i="12"/>
  <c r="K20" i="12"/>
  <c r="J20" i="12"/>
  <c r="I20" i="12"/>
  <c r="G20" i="12"/>
  <c r="V19" i="12"/>
  <c r="U19" i="12"/>
  <c r="T19" i="12"/>
  <c r="S19" i="12"/>
  <c r="R19" i="12"/>
  <c r="Q19" i="12"/>
  <c r="P19" i="12"/>
  <c r="O19" i="12"/>
  <c r="M19" i="12"/>
  <c r="L19" i="12"/>
  <c r="K19" i="12"/>
  <c r="J19" i="12"/>
  <c r="I19" i="12"/>
  <c r="H19" i="12"/>
  <c r="G19" i="12"/>
  <c r="U18" i="12"/>
  <c r="V18" i="12" s="1"/>
  <c r="T18" i="12"/>
  <c r="R18" i="12"/>
  <c r="O18" i="12"/>
  <c r="P18" i="12" s="1"/>
  <c r="L18" i="12"/>
  <c r="M18" i="12" s="1"/>
  <c r="K18" i="12"/>
  <c r="I18" i="12"/>
  <c r="F18" i="12"/>
  <c r="G18" i="12" s="1"/>
  <c r="U17" i="12"/>
  <c r="V17" i="12" s="1"/>
  <c r="T17" i="12"/>
  <c r="P17" i="12"/>
  <c r="O17" i="12"/>
  <c r="M17" i="12"/>
  <c r="L17" i="12"/>
  <c r="K17" i="12"/>
  <c r="I17" i="12"/>
  <c r="G17" i="12"/>
  <c r="F17" i="12"/>
  <c r="V16" i="12"/>
  <c r="U16" i="12"/>
  <c r="T16" i="12"/>
  <c r="O16" i="12"/>
  <c r="P16" i="12" s="1"/>
  <c r="L16" i="12"/>
  <c r="M16" i="12" s="1"/>
  <c r="K16" i="12"/>
  <c r="I16" i="12"/>
  <c r="F16" i="12"/>
  <c r="G16" i="12" s="1"/>
  <c r="U15" i="12"/>
  <c r="V15" i="12" s="1"/>
  <c r="T15" i="12"/>
  <c r="R15" i="12"/>
  <c r="P15" i="12"/>
  <c r="M15" i="12"/>
  <c r="L15" i="12"/>
  <c r="K15" i="12"/>
  <c r="G15" i="12"/>
  <c r="V14" i="12"/>
  <c r="U14" i="12"/>
  <c r="T14" i="12"/>
  <c r="R14" i="12"/>
  <c r="P14" i="12"/>
  <c r="L14" i="12"/>
  <c r="M14" i="12" s="1"/>
  <c r="K14" i="12"/>
  <c r="I14" i="12"/>
  <c r="G14" i="12"/>
  <c r="U13" i="12"/>
  <c r="V13" i="12" s="1"/>
  <c r="T13" i="12"/>
  <c r="R13" i="12"/>
  <c r="P13" i="12"/>
  <c r="L13" i="12"/>
  <c r="M13" i="12" s="1"/>
  <c r="K13" i="12"/>
  <c r="I13" i="12"/>
  <c r="G13" i="12"/>
  <c r="V12" i="12"/>
  <c r="U12" i="12"/>
  <c r="T12" i="12"/>
  <c r="S12" i="12"/>
  <c r="R12" i="12"/>
  <c r="Q12" i="12"/>
  <c r="P12" i="12"/>
  <c r="O12" i="12"/>
  <c r="M12" i="12"/>
  <c r="L12" i="12"/>
  <c r="K12" i="12"/>
  <c r="J12" i="12"/>
  <c r="I12" i="12"/>
  <c r="H12" i="12"/>
  <c r="G12" i="12"/>
  <c r="F12" i="12"/>
  <c r="V11" i="12"/>
  <c r="U11" i="12"/>
  <c r="T11" i="12"/>
  <c r="S11" i="12"/>
  <c r="R11" i="12"/>
  <c r="Q11" i="12"/>
  <c r="P11" i="12"/>
  <c r="O11" i="12"/>
  <c r="M11" i="12"/>
  <c r="L11" i="12"/>
  <c r="K11" i="12"/>
  <c r="J11" i="12"/>
  <c r="I11" i="12"/>
  <c r="H11" i="12"/>
  <c r="G11" i="12"/>
  <c r="F11" i="12"/>
  <c r="V10" i="12"/>
  <c r="U10" i="12"/>
  <c r="T10" i="12"/>
  <c r="S10" i="12"/>
  <c r="R10" i="12"/>
  <c r="Q10" i="12"/>
  <c r="P10" i="12"/>
  <c r="O10" i="12"/>
  <c r="M10" i="12"/>
  <c r="L10" i="12"/>
  <c r="K10" i="12"/>
  <c r="J10" i="12"/>
  <c r="I10" i="12"/>
  <c r="H10" i="12"/>
  <c r="G10" i="12"/>
  <c r="F10" i="12"/>
  <c r="V9" i="12"/>
  <c r="U9" i="12"/>
  <c r="T9" i="12"/>
  <c r="S9" i="12"/>
  <c r="R9" i="12"/>
  <c r="Q9" i="12"/>
  <c r="P9" i="12"/>
  <c r="O9" i="12"/>
  <c r="M9" i="12"/>
  <c r="L9" i="12"/>
  <c r="K9" i="12"/>
  <c r="J9" i="12"/>
  <c r="I9" i="12"/>
  <c r="H9" i="12"/>
  <c r="G9" i="12"/>
  <c r="F9" i="12"/>
  <c r="V8" i="12"/>
  <c r="U8" i="12"/>
  <c r="T8" i="12"/>
  <c r="S8" i="12"/>
  <c r="R8" i="12"/>
  <c r="Q8" i="12"/>
  <c r="P8" i="12"/>
  <c r="O8" i="12"/>
  <c r="M8" i="12"/>
  <c r="L8" i="12"/>
  <c r="K8" i="12"/>
  <c r="J8" i="12"/>
  <c r="I8" i="12"/>
  <c r="H8" i="12"/>
  <c r="G8" i="12"/>
  <c r="F8" i="12"/>
  <c r="V7" i="12"/>
  <c r="U7" i="12"/>
  <c r="T7" i="12"/>
  <c r="S7" i="12"/>
  <c r="R7" i="12"/>
  <c r="Q7" i="12"/>
  <c r="P7" i="12"/>
  <c r="O7" i="12"/>
  <c r="M7" i="12"/>
  <c r="L7" i="12"/>
  <c r="K7" i="12"/>
  <c r="J7" i="12"/>
  <c r="I7" i="12"/>
  <c r="H7" i="12"/>
  <c r="G7" i="12"/>
  <c r="F7" i="12"/>
  <c r="V6" i="12"/>
  <c r="U6" i="12"/>
  <c r="T6" i="12"/>
  <c r="S6" i="12"/>
  <c r="R6" i="12"/>
  <c r="Q6" i="12"/>
  <c r="P6" i="12"/>
  <c r="O6" i="12"/>
  <c r="M6" i="12"/>
  <c r="L6" i="12"/>
  <c r="K6" i="12"/>
  <c r="J6" i="12"/>
  <c r="I6" i="12"/>
  <c r="H6" i="12"/>
  <c r="G6" i="12"/>
  <c r="F6" i="12"/>
  <c r="L34" i="12" l="1"/>
  <c r="U34" i="12"/>
  <c r="S34" i="12"/>
  <c r="O34" i="12"/>
  <c r="J34" i="12"/>
  <c r="H34" i="12"/>
  <c r="Q34" i="12"/>
  <c r="F34" i="12"/>
  <c r="U35" i="12" l="1"/>
  <c r="L35" i="12"/>
  <c r="U7" i="10" l="1"/>
  <c r="V7" i="10" s="1"/>
  <c r="U8" i="10"/>
  <c r="V8" i="10" s="1"/>
  <c r="U9" i="10"/>
  <c r="V9" i="10" s="1"/>
  <c r="U10" i="10"/>
  <c r="V10" i="10" s="1"/>
  <c r="U11" i="10"/>
  <c r="V11" i="10" s="1"/>
  <c r="U12" i="10"/>
  <c r="V12" i="10" s="1"/>
  <c r="U13" i="10"/>
  <c r="V13" i="10" s="1"/>
  <c r="U14" i="10"/>
  <c r="V14" i="10" s="1"/>
  <c r="U15" i="10"/>
  <c r="V15" i="10" s="1"/>
  <c r="U16" i="10"/>
  <c r="V16" i="10" s="1"/>
  <c r="U17" i="10"/>
  <c r="V17" i="10" s="1"/>
  <c r="U18" i="10"/>
  <c r="V18" i="10" s="1"/>
  <c r="U19" i="10"/>
  <c r="V19" i="10" s="1"/>
  <c r="U20" i="10"/>
  <c r="V20" i="10" s="1"/>
  <c r="U21" i="10"/>
  <c r="V21" i="10" s="1"/>
  <c r="U22" i="10"/>
  <c r="V22" i="10" s="1"/>
  <c r="U23" i="10"/>
  <c r="V23" i="10" s="1"/>
  <c r="U24" i="10"/>
  <c r="V24" i="10" s="1"/>
  <c r="U25" i="10"/>
  <c r="V25" i="10" s="1"/>
  <c r="U26" i="10"/>
  <c r="V26" i="10" s="1"/>
  <c r="U27" i="10"/>
  <c r="V27" i="10" s="1"/>
  <c r="U28" i="10"/>
  <c r="V28" i="10" s="1"/>
  <c r="U29" i="10"/>
  <c r="V29" i="10" s="1"/>
  <c r="U30" i="10"/>
  <c r="V30" i="10" s="1"/>
  <c r="U31" i="10"/>
  <c r="V31" i="10" s="1"/>
  <c r="U32" i="10"/>
  <c r="V32" i="10" s="1"/>
  <c r="U33" i="10"/>
  <c r="V33" i="10" s="1"/>
  <c r="U6" i="10"/>
  <c r="V6" i="10" s="1"/>
  <c r="L7" i="10"/>
  <c r="M7" i="10" s="1"/>
  <c r="L8" i="10"/>
  <c r="M8" i="10" s="1"/>
  <c r="L9" i="10"/>
  <c r="M9" i="10" s="1"/>
  <c r="L10" i="10"/>
  <c r="M10" i="10" s="1"/>
  <c r="L11" i="10"/>
  <c r="M11" i="10" s="1"/>
  <c r="L12" i="10"/>
  <c r="M12" i="10" s="1"/>
  <c r="L13" i="10"/>
  <c r="M13" i="10" s="1"/>
  <c r="L14" i="10"/>
  <c r="M14" i="10" s="1"/>
  <c r="L15" i="10"/>
  <c r="M15" i="10" s="1"/>
  <c r="L16" i="10"/>
  <c r="M16" i="10" s="1"/>
  <c r="L17" i="10"/>
  <c r="M17" i="10" s="1"/>
  <c r="L18" i="10"/>
  <c r="M18" i="10" s="1"/>
  <c r="L19" i="10"/>
  <c r="M19" i="10" s="1"/>
  <c r="L20" i="10"/>
  <c r="M20" i="10" s="1"/>
  <c r="L21" i="10"/>
  <c r="M21" i="10" s="1"/>
  <c r="L22" i="10"/>
  <c r="M22" i="10" s="1"/>
  <c r="L23" i="10"/>
  <c r="M23" i="10" s="1"/>
  <c r="L24" i="10"/>
  <c r="M24" i="10" s="1"/>
  <c r="L25" i="10"/>
  <c r="M25" i="10" s="1"/>
  <c r="L26" i="10"/>
  <c r="M26" i="10" s="1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M33" i="10" s="1"/>
  <c r="L6" i="10"/>
  <c r="M6" i="10" s="1"/>
  <c r="L34" i="10" s="1"/>
  <c r="T33" i="10"/>
  <c r="S33" i="10"/>
  <c r="R33" i="10"/>
  <c r="Q33" i="10"/>
  <c r="P33" i="10"/>
  <c r="O33" i="10"/>
  <c r="K33" i="10"/>
  <c r="J33" i="10"/>
  <c r="I33" i="10"/>
  <c r="H33" i="10"/>
  <c r="G33" i="10"/>
  <c r="F33" i="10"/>
  <c r="T32" i="10"/>
  <c r="S32" i="10"/>
  <c r="R32" i="10"/>
  <c r="Q32" i="10"/>
  <c r="P32" i="10"/>
  <c r="O32" i="10"/>
  <c r="K32" i="10"/>
  <c r="J32" i="10"/>
  <c r="I32" i="10"/>
  <c r="H32" i="10"/>
  <c r="G32" i="10"/>
  <c r="F32" i="10"/>
  <c r="T31" i="10"/>
  <c r="S31" i="10"/>
  <c r="R31" i="10"/>
  <c r="Q31" i="10"/>
  <c r="P31" i="10"/>
  <c r="O31" i="10"/>
  <c r="K31" i="10"/>
  <c r="J31" i="10"/>
  <c r="I31" i="10"/>
  <c r="H31" i="10"/>
  <c r="G31" i="10"/>
  <c r="F31" i="10"/>
  <c r="T30" i="10"/>
  <c r="S30" i="10"/>
  <c r="R30" i="10"/>
  <c r="Q30" i="10"/>
  <c r="P30" i="10"/>
  <c r="O30" i="10"/>
  <c r="K30" i="10"/>
  <c r="J30" i="10"/>
  <c r="I30" i="10"/>
  <c r="H30" i="10"/>
  <c r="G30" i="10"/>
  <c r="F30" i="10"/>
  <c r="T29" i="10"/>
  <c r="S29" i="10"/>
  <c r="R29" i="10"/>
  <c r="Q29" i="10"/>
  <c r="P29" i="10"/>
  <c r="O29" i="10"/>
  <c r="K29" i="10"/>
  <c r="J29" i="10"/>
  <c r="I29" i="10"/>
  <c r="H29" i="10"/>
  <c r="G29" i="10"/>
  <c r="F29" i="10"/>
  <c r="T28" i="10"/>
  <c r="S28" i="10"/>
  <c r="R28" i="10"/>
  <c r="Q28" i="10"/>
  <c r="P28" i="10"/>
  <c r="O28" i="10"/>
  <c r="K28" i="10"/>
  <c r="J28" i="10"/>
  <c r="I28" i="10"/>
  <c r="H28" i="10"/>
  <c r="G28" i="10"/>
  <c r="F28" i="10"/>
  <c r="T27" i="10"/>
  <c r="S27" i="10"/>
  <c r="R27" i="10"/>
  <c r="Q27" i="10"/>
  <c r="P27" i="10"/>
  <c r="O27" i="10"/>
  <c r="K27" i="10"/>
  <c r="J27" i="10"/>
  <c r="I27" i="10"/>
  <c r="H27" i="10"/>
  <c r="G27" i="10"/>
  <c r="F27" i="10"/>
  <c r="T26" i="10"/>
  <c r="S26" i="10"/>
  <c r="R26" i="10"/>
  <c r="Q26" i="10"/>
  <c r="P26" i="10"/>
  <c r="O26" i="10"/>
  <c r="K26" i="10"/>
  <c r="J26" i="10"/>
  <c r="I26" i="10"/>
  <c r="H26" i="10"/>
  <c r="G26" i="10"/>
  <c r="F26" i="10"/>
  <c r="T25" i="10"/>
  <c r="S25" i="10"/>
  <c r="R25" i="10"/>
  <c r="Q25" i="10"/>
  <c r="P25" i="10"/>
  <c r="O25" i="10"/>
  <c r="K25" i="10"/>
  <c r="J25" i="10"/>
  <c r="I25" i="10"/>
  <c r="H25" i="10"/>
  <c r="G25" i="10"/>
  <c r="F25" i="10"/>
  <c r="T24" i="10"/>
  <c r="S24" i="10"/>
  <c r="R24" i="10"/>
  <c r="Q24" i="10"/>
  <c r="P24" i="10"/>
  <c r="O24" i="10"/>
  <c r="K24" i="10"/>
  <c r="J24" i="10"/>
  <c r="I24" i="10"/>
  <c r="H24" i="10"/>
  <c r="G24" i="10"/>
  <c r="F24" i="10"/>
  <c r="T23" i="10"/>
  <c r="S23" i="10"/>
  <c r="R23" i="10"/>
  <c r="Q23" i="10"/>
  <c r="P23" i="10"/>
  <c r="O23" i="10"/>
  <c r="K23" i="10"/>
  <c r="J23" i="10"/>
  <c r="I23" i="10"/>
  <c r="H23" i="10"/>
  <c r="G23" i="10"/>
  <c r="F23" i="10"/>
  <c r="T22" i="10"/>
  <c r="S22" i="10"/>
  <c r="R22" i="10"/>
  <c r="Q22" i="10"/>
  <c r="P22" i="10"/>
  <c r="O22" i="10"/>
  <c r="K22" i="10"/>
  <c r="J22" i="10"/>
  <c r="I22" i="10"/>
  <c r="H22" i="10"/>
  <c r="G22" i="10"/>
  <c r="F22" i="10"/>
  <c r="T21" i="10"/>
  <c r="S21" i="10"/>
  <c r="R21" i="10"/>
  <c r="Q21" i="10"/>
  <c r="P21" i="10"/>
  <c r="O21" i="10"/>
  <c r="K21" i="10"/>
  <c r="J21" i="10"/>
  <c r="I21" i="10"/>
  <c r="H21" i="10"/>
  <c r="G21" i="10"/>
  <c r="F21" i="10"/>
  <c r="T20" i="10"/>
  <c r="S20" i="10"/>
  <c r="R20" i="10"/>
  <c r="Q20" i="10"/>
  <c r="P20" i="10"/>
  <c r="O20" i="10"/>
  <c r="K20" i="10"/>
  <c r="J20" i="10"/>
  <c r="I20" i="10"/>
  <c r="H20" i="10"/>
  <c r="G20" i="10"/>
  <c r="F20" i="10"/>
  <c r="T19" i="10"/>
  <c r="S19" i="10"/>
  <c r="R19" i="10"/>
  <c r="Q19" i="10"/>
  <c r="P19" i="10"/>
  <c r="O19" i="10"/>
  <c r="K19" i="10"/>
  <c r="J19" i="10"/>
  <c r="I19" i="10"/>
  <c r="H19" i="10"/>
  <c r="G19" i="10"/>
  <c r="F19" i="10"/>
  <c r="T18" i="10"/>
  <c r="S18" i="10"/>
  <c r="R18" i="10"/>
  <c r="Q18" i="10"/>
  <c r="P18" i="10"/>
  <c r="O18" i="10"/>
  <c r="K18" i="10"/>
  <c r="J18" i="10"/>
  <c r="I18" i="10"/>
  <c r="H18" i="10"/>
  <c r="G18" i="10"/>
  <c r="F18" i="10"/>
  <c r="T17" i="10"/>
  <c r="S17" i="10"/>
  <c r="R17" i="10"/>
  <c r="Q17" i="10"/>
  <c r="P17" i="10"/>
  <c r="O17" i="10"/>
  <c r="K17" i="10"/>
  <c r="J17" i="10"/>
  <c r="I17" i="10"/>
  <c r="H17" i="10"/>
  <c r="G17" i="10"/>
  <c r="F17" i="10"/>
  <c r="T16" i="10"/>
  <c r="S16" i="10"/>
  <c r="R16" i="10"/>
  <c r="Q16" i="10"/>
  <c r="P16" i="10"/>
  <c r="O16" i="10"/>
  <c r="K16" i="10"/>
  <c r="J16" i="10"/>
  <c r="I16" i="10"/>
  <c r="H16" i="10"/>
  <c r="G16" i="10"/>
  <c r="F16" i="10"/>
  <c r="T15" i="10"/>
  <c r="S15" i="10"/>
  <c r="R15" i="10"/>
  <c r="Q15" i="10"/>
  <c r="P15" i="10"/>
  <c r="O15" i="10"/>
  <c r="K15" i="10"/>
  <c r="J15" i="10"/>
  <c r="I15" i="10"/>
  <c r="H15" i="10"/>
  <c r="G15" i="10"/>
  <c r="F15" i="10"/>
  <c r="T14" i="10"/>
  <c r="S14" i="10"/>
  <c r="R14" i="10"/>
  <c r="Q14" i="10"/>
  <c r="P14" i="10"/>
  <c r="O14" i="10"/>
  <c r="K14" i="10"/>
  <c r="J14" i="10"/>
  <c r="I14" i="10"/>
  <c r="H14" i="10"/>
  <c r="G14" i="10"/>
  <c r="F14" i="10"/>
  <c r="T13" i="10"/>
  <c r="S13" i="10"/>
  <c r="R13" i="10"/>
  <c r="Q13" i="10"/>
  <c r="P13" i="10"/>
  <c r="O13" i="10"/>
  <c r="K13" i="10"/>
  <c r="J13" i="10"/>
  <c r="I13" i="10"/>
  <c r="H13" i="10"/>
  <c r="G13" i="10"/>
  <c r="F13" i="10"/>
  <c r="T12" i="10"/>
  <c r="S12" i="10"/>
  <c r="R12" i="10"/>
  <c r="Q12" i="10"/>
  <c r="P12" i="10"/>
  <c r="O12" i="10"/>
  <c r="K12" i="10"/>
  <c r="J12" i="10"/>
  <c r="I12" i="10"/>
  <c r="H12" i="10"/>
  <c r="G12" i="10"/>
  <c r="F12" i="10"/>
  <c r="T11" i="10"/>
  <c r="S11" i="10"/>
  <c r="R11" i="10"/>
  <c r="Q11" i="10"/>
  <c r="P11" i="10"/>
  <c r="O11" i="10"/>
  <c r="K11" i="10"/>
  <c r="J11" i="10"/>
  <c r="I11" i="10"/>
  <c r="H11" i="10"/>
  <c r="G11" i="10"/>
  <c r="F11" i="10"/>
  <c r="T10" i="10"/>
  <c r="S10" i="10"/>
  <c r="R10" i="10"/>
  <c r="Q10" i="10"/>
  <c r="P10" i="10"/>
  <c r="O10" i="10"/>
  <c r="K10" i="10"/>
  <c r="J10" i="10"/>
  <c r="I10" i="10"/>
  <c r="H10" i="10"/>
  <c r="G10" i="10"/>
  <c r="F10" i="10"/>
  <c r="T9" i="10"/>
  <c r="S9" i="10"/>
  <c r="R9" i="10"/>
  <c r="Q9" i="10"/>
  <c r="P9" i="10"/>
  <c r="O9" i="10"/>
  <c r="K9" i="10"/>
  <c r="J9" i="10"/>
  <c r="I9" i="10"/>
  <c r="H9" i="10"/>
  <c r="G9" i="10"/>
  <c r="F9" i="10"/>
  <c r="T8" i="10"/>
  <c r="S8" i="10"/>
  <c r="R8" i="10"/>
  <c r="Q8" i="10"/>
  <c r="P8" i="10"/>
  <c r="O8" i="10"/>
  <c r="K8" i="10"/>
  <c r="J8" i="10"/>
  <c r="I8" i="10"/>
  <c r="H8" i="10"/>
  <c r="G8" i="10"/>
  <c r="F8" i="10"/>
  <c r="T7" i="10"/>
  <c r="S7" i="10"/>
  <c r="R7" i="10"/>
  <c r="Q7" i="10"/>
  <c r="P7" i="10"/>
  <c r="O7" i="10"/>
  <c r="K7" i="10"/>
  <c r="J7" i="10"/>
  <c r="I7" i="10"/>
  <c r="H7" i="10"/>
  <c r="G7" i="10"/>
  <c r="F7" i="10"/>
  <c r="T6" i="10"/>
  <c r="S34" i="10" s="1"/>
  <c r="S6" i="10"/>
  <c r="R6" i="10"/>
  <c r="Q34" i="10" s="1"/>
  <c r="Q6" i="10"/>
  <c r="P6" i="10"/>
  <c r="O34" i="10" s="1"/>
  <c r="U35" i="10" s="1"/>
  <c r="O6" i="10"/>
  <c r="K6" i="10"/>
  <c r="J34" i="10" s="1"/>
  <c r="J6" i="10"/>
  <c r="I6" i="10"/>
  <c r="H34" i="10" s="1"/>
  <c r="H6" i="10"/>
  <c r="G6" i="10"/>
  <c r="F34" i="10" s="1"/>
  <c r="L35" i="10" s="1"/>
  <c r="F6" i="10"/>
  <c r="U34" i="10" l="1"/>
  <c r="Q33" i="8" l="1"/>
  <c r="R33" i="8" s="1"/>
  <c r="O33" i="8"/>
  <c r="P33" i="8" s="1"/>
  <c r="M33" i="8"/>
  <c r="N33" i="8" s="1"/>
  <c r="J33" i="8"/>
  <c r="K33" i="8" s="1"/>
  <c r="H33" i="8"/>
  <c r="I33" i="8" s="1"/>
  <c r="F33" i="8"/>
  <c r="G33" i="8" s="1"/>
  <c r="Q32" i="8"/>
  <c r="R32" i="8" s="1"/>
  <c r="O32" i="8"/>
  <c r="P32" i="8" s="1"/>
  <c r="M32" i="8"/>
  <c r="N32" i="8" s="1"/>
  <c r="J32" i="8"/>
  <c r="K32" i="8" s="1"/>
  <c r="H32" i="8"/>
  <c r="I32" i="8" s="1"/>
  <c r="F32" i="8"/>
  <c r="G32" i="8" s="1"/>
  <c r="Q31" i="8"/>
  <c r="R31" i="8" s="1"/>
  <c r="O31" i="8"/>
  <c r="P31" i="8" s="1"/>
  <c r="M31" i="8"/>
  <c r="N31" i="8" s="1"/>
  <c r="J31" i="8"/>
  <c r="K31" i="8" s="1"/>
  <c r="H31" i="8"/>
  <c r="I31" i="8" s="1"/>
  <c r="F31" i="8"/>
  <c r="G31" i="8" s="1"/>
  <c r="Q30" i="8"/>
  <c r="R30" i="8" s="1"/>
  <c r="O30" i="8"/>
  <c r="P30" i="8" s="1"/>
  <c r="M30" i="8"/>
  <c r="N30" i="8" s="1"/>
  <c r="J30" i="8"/>
  <c r="K30" i="8" s="1"/>
  <c r="H30" i="8"/>
  <c r="I30" i="8" s="1"/>
  <c r="F30" i="8"/>
  <c r="G30" i="8" s="1"/>
  <c r="Q29" i="8"/>
  <c r="R29" i="8" s="1"/>
  <c r="O29" i="8"/>
  <c r="P29" i="8" s="1"/>
  <c r="M29" i="8"/>
  <c r="N29" i="8" s="1"/>
  <c r="J29" i="8"/>
  <c r="K29" i="8" s="1"/>
  <c r="H29" i="8"/>
  <c r="I29" i="8" s="1"/>
  <c r="F29" i="8"/>
  <c r="G29" i="8" s="1"/>
  <c r="Q28" i="8"/>
  <c r="R28" i="8" s="1"/>
  <c r="O28" i="8"/>
  <c r="P28" i="8" s="1"/>
  <c r="M28" i="8"/>
  <c r="N28" i="8" s="1"/>
  <c r="J28" i="8"/>
  <c r="K28" i="8" s="1"/>
  <c r="H28" i="8"/>
  <c r="I28" i="8" s="1"/>
  <c r="F28" i="8"/>
  <c r="G28" i="8" s="1"/>
  <c r="Q27" i="8"/>
  <c r="R27" i="8" s="1"/>
  <c r="O27" i="8"/>
  <c r="P27" i="8" s="1"/>
  <c r="M27" i="8"/>
  <c r="N27" i="8" s="1"/>
  <c r="J27" i="8"/>
  <c r="K27" i="8" s="1"/>
  <c r="H27" i="8"/>
  <c r="I27" i="8" s="1"/>
  <c r="F27" i="8"/>
  <c r="G27" i="8" s="1"/>
  <c r="Q26" i="8"/>
  <c r="R26" i="8" s="1"/>
  <c r="O26" i="8"/>
  <c r="P26" i="8" s="1"/>
  <c r="M26" i="8"/>
  <c r="N26" i="8" s="1"/>
  <c r="J26" i="8"/>
  <c r="K26" i="8" s="1"/>
  <c r="H26" i="8"/>
  <c r="I26" i="8" s="1"/>
  <c r="F26" i="8"/>
  <c r="G26" i="8" s="1"/>
  <c r="Q25" i="8"/>
  <c r="R25" i="8" s="1"/>
  <c r="O25" i="8"/>
  <c r="P25" i="8" s="1"/>
  <c r="M25" i="8"/>
  <c r="N25" i="8" s="1"/>
  <c r="J25" i="8"/>
  <c r="K25" i="8" s="1"/>
  <c r="H25" i="8"/>
  <c r="I25" i="8" s="1"/>
  <c r="F25" i="8"/>
  <c r="G25" i="8" s="1"/>
  <c r="Q24" i="8"/>
  <c r="R24" i="8" s="1"/>
  <c r="O24" i="8"/>
  <c r="P24" i="8" s="1"/>
  <c r="M24" i="8"/>
  <c r="N24" i="8" s="1"/>
  <c r="J24" i="8"/>
  <c r="K24" i="8" s="1"/>
  <c r="H24" i="8"/>
  <c r="I24" i="8" s="1"/>
  <c r="F24" i="8"/>
  <c r="G24" i="8" s="1"/>
  <c r="Q23" i="8"/>
  <c r="R23" i="8" s="1"/>
  <c r="O23" i="8"/>
  <c r="P23" i="8" s="1"/>
  <c r="M23" i="8"/>
  <c r="N23" i="8" s="1"/>
  <c r="J23" i="8"/>
  <c r="K23" i="8" s="1"/>
  <c r="H23" i="8"/>
  <c r="I23" i="8" s="1"/>
  <c r="F23" i="8"/>
  <c r="G23" i="8" s="1"/>
  <c r="Q22" i="8"/>
  <c r="R22" i="8" s="1"/>
  <c r="O22" i="8"/>
  <c r="P22" i="8" s="1"/>
  <c r="M22" i="8"/>
  <c r="N22" i="8" s="1"/>
  <c r="J22" i="8"/>
  <c r="K22" i="8" s="1"/>
  <c r="H22" i="8"/>
  <c r="I22" i="8" s="1"/>
  <c r="F22" i="8"/>
  <c r="G22" i="8" s="1"/>
  <c r="Q21" i="8"/>
  <c r="R21" i="8" s="1"/>
  <c r="O21" i="8"/>
  <c r="P21" i="8" s="1"/>
  <c r="M21" i="8"/>
  <c r="N21" i="8" s="1"/>
  <c r="J21" i="8"/>
  <c r="K21" i="8" s="1"/>
  <c r="H21" i="8"/>
  <c r="I21" i="8" s="1"/>
  <c r="F21" i="8"/>
  <c r="G21" i="8" s="1"/>
  <c r="Q20" i="8"/>
  <c r="R20" i="8" s="1"/>
  <c r="O20" i="8"/>
  <c r="P20" i="8" s="1"/>
  <c r="M20" i="8"/>
  <c r="N20" i="8" s="1"/>
  <c r="J20" i="8"/>
  <c r="K20" i="8" s="1"/>
  <c r="H20" i="8"/>
  <c r="I20" i="8" s="1"/>
  <c r="F20" i="8"/>
  <c r="G20" i="8" s="1"/>
  <c r="Q19" i="8"/>
  <c r="R19" i="8" s="1"/>
  <c r="O19" i="8"/>
  <c r="P19" i="8" s="1"/>
  <c r="M19" i="8"/>
  <c r="N19" i="8" s="1"/>
  <c r="J19" i="8"/>
  <c r="K19" i="8" s="1"/>
  <c r="H19" i="8"/>
  <c r="I19" i="8" s="1"/>
  <c r="F19" i="8"/>
  <c r="G19" i="8" s="1"/>
  <c r="Q18" i="8"/>
  <c r="R18" i="8" s="1"/>
  <c r="O18" i="8"/>
  <c r="P18" i="8" s="1"/>
  <c r="M18" i="8"/>
  <c r="N18" i="8" s="1"/>
  <c r="J18" i="8"/>
  <c r="K18" i="8" s="1"/>
  <c r="H18" i="8"/>
  <c r="I18" i="8" s="1"/>
  <c r="F18" i="8"/>
  <c r="G18" i="8" s="1"/>
  <c r="Q17" i="8"/>
  <c r="R17" i="8" s="1"/>
  <c r="O17" i="8"/>
  <c r="P17" i="8" s="1"/>
  <c r="M17" i="8"/>
  <c r="N17" i="8" s="1"/>
  <c r="J17" i="8"/>
  <c r="K17" i="8" s="1"/>
  <c r="H17" i="8"/>
  <c r="I17" i="8" s="1"/>
  <c r="F17" i="8"/>
  <c r="G17" i="8" s="1"/>
  <c r="Q16" i="8"/>
  <c r="R16" i="8" s="1"/>
  <c r="O16" i="8"/>
  <c r="P16" i="8" s="1"/>
  <c r="M16" i="8"/>
  <c r="N16" i="8" s="1"/>
  <c r="J16" i="8"/>
  <c r="K16" i="8" s="1"/>
  <c r="H16" i="8"/>
  <c r="I16" i="8" s="1"/>
  <c r="F16" i="8"/>
  <c r="G16" i="8" s="1"/>
  <c r="Q15" i="8"/>
  <c r="R15" i="8" s="1"/>
  <c r="O15" i="8"/>
  <c r="P15" i="8" s="1"/>
  <c r="M15" i="8"/>
  <c r="N15" i="8" s="1"/>
  <c r="J15" i="8"/>
  <c r="K15" i="8" s="1"/>
  <c r="H15" i="8"/>
  <c r="I15" i="8" s="1"/>
  <c r="F15" i="8"/>
  <c r="G15" i="8" s="1"/>
  <c r="Q14" i="8"/>
  <c r="R14" i="8" s="1"/>
  <c r="O14" i="8"/>
  <c r="P14" i="8" s="1"/>
  <c r="M14" i="8"/>
  <c r="N14" i="8" s="1"/>
  <c r="J14" i="8"/>
  <c r="K14" i="8" s="1"/>
  <c r="H14" i="8"/>
  <c r="I14" i="8" s="1"/>
  <c r="F14" i="8"/>
  <c r="G14" i="8" s="1"/>
  <c r="Q13" i="8"/>
  <c r="R13" i="8" s="1"/>
  <c r="O13" i="8"/>
  <c r="P13" i="8" s="1"/>
  <c r="M13" i="8"/>
  <c r="N13" i="8" s="1"/>
  <c r="J13" i="8"/>
  <c r="K13" i="8" s="1"/>
  <c r="H13" i="8"/>
  <c r="I13" i="8" s="1"/>
  <c r="F13" i="8"/>
  <c r="G13" i="8" s="1"/>
  <c r="Q12" i="8"/>
  <c r="R12" i="8" s="1"/>
  <c r="O12" i="8"/>
  <c r="P12" i="8" s="1"/>
  <c r="M12" i="8"/>
  <c r="N12" i="8" s="1"/>
  <c r="J12" i="8"/>
  <c r="K12" i="8" s="1"/>
  <c r="H12" i="8"/>
  <c r="I12" i="8" s="1"/>
  <c r="F12" i="8"/>
  <c r="G12" i="8" s="1"/>
  <c r="Q11" i="8"/>
  <c r="R11" i="8" s="1"/>
  <c r="O11" i="8"/>
  <c r="P11" i="8" s="1"/>
  <c r="M11" i="8"/>
  <c r="N11" i="8" s="1"/>
  <c r="J11" i="8"/>
  <c r="K11" i="8" s="1"/>
  <c r="H11" i="8"/>
  <c r="I11" i="8" s="1"/>
  <c r="F11" i="8"/>
  <c r="G11" i="8" s="1"/>
  <c r="Q10" i="8"/>
  <c r="R10" i="8" s="1"/>
  <c r="O10" i="8"/>
  <c r="P10" i="8" s="1"/>
  <c r="M10" i="8"/>
  <c r="N10" i="8" s="1"/>
  <c r="J10" i="8"/>
  <c r="K10" i="8" s="1"/>
  <c r="H10" i="8"/>
  <c r="I10" i="8" s="1"/>
  <c r="F10" i="8"/>
  <c r="G10" i="8" s="1"/>
  <c r="Q9" i="8"/>
  <c r="R9" i="8" s="1"/>
  <c r="O9" i="8"/>
  <c r="P9" i="8" s="1"/>
  <c r="M9" i="8"/>
  <c r="N9" i="8" s="1"/>
  <c r="J9" i="8"/>
  <c r="K9" i="8" s="1"/>
  <c r="H9" i="8"/>
  <c r="I9" i="8" s="1"/>
  <c r="F9" i="8"/>
  <c r="G9" i="8" s="1"/>
  <c r="Q8" i="8"/>
  <c r="R8" i="8" s="1"/>
  <c r="O8" i="8"/>
  <c r="P8" i="8" s="1"/>
  <c r="M8" i="8"/>
  <c r="N8" i="8" s="1"/>
  <c r="J8" i="8"/>
  <c r="K8" i="8" s="1"/>
  <c r="H8" i="8"/>
  <c r="I8" i="8" s="1"/>
  <c r="F8" i="8"/>
  <c r="G8" i="8" s="1"/>
  <c r="Q7" i="8"/>
  <c r="R7" i="8" s="1"/>
  <c r="O7" i="8"/>
  <c r="P7" i="8" s="1"/>
  <c r="M7" i="8"/>
  <c r="N7" i="8" s="1"/>
  <c r="J7" i="8"/>
  <c r="K7" i="8" s="1"/>
  <c r="H7" i="8"/>
  <c r="I7" i="8" s="1"/>
  <c r="F7" i="8"/>
  <c r="G7" i="8" s="1"/>
  <c r="Q6" i="8"/>
  <c r="R6" i="8" s="1"/>
  <c r="O6" i="8"/>
  <c r="P6" i="8" s="1"/>
  <c r="M6" i="8"/>
  <c r="N6" i="8" s="1"/>
  <c r="J6" i="8"/>
  <c r="K6" i="8" s="1"/>
  <c r="H6" i="8"/>
  <c r="I6" i="8" s="1"/>
  <c r="F6" i="8"/>
  <c r="G6" i="8" s="1"/>
  <c r="F34" i="8" l="1"/>
  <c r="O34" i="8"/>
  <c r="H34" i="8"/>
  <c r="M34" i="8"/>
  <c r="Q34" i="8"/>
  <c r="J34" i="8"/>
</calcChain>
</file>

<file path=xl/sharedStrings.xml><?xml version="1.0" encoding="utf-8"?>
<sst xmlns="http://schemas.openxmlformats.org/spreadsheetml/2006/main" count="1049" uniqueCount="266">
  <si>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</si>
  <si>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</si>
  <si>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</si>
  <si>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</si>
  <si>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</si>
  <si>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</si>
  <si>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</si>
  <si>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</si>
  <si>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</si>
  <si>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</si>
  <si>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</si>
  <si>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</si>
  <si>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</si>
  <si>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</si>
  <si>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</si>
  <si>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</si>
  <si>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</si>
  <si>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</si>
  <si>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</si>
  <si>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</si>
  <si>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</si>
  <si>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</si>
  <si>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</si>
  <si>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</si>
  <si>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</si>
  <si>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</si>
  <si>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</si>
  <si>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Суп картоф. гречневый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</si>
  <si>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</si>
  <si>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</si>
  <si>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</si>
  <si>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</si>
  <si>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</si>
  <si>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</si>
  <si>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М.С. Данина</t>
  </si>
  <si>
    <t>Чай с лимоном</t>
  </si>
  <si>
    <t>200/7</t>
  </si>
  <si>
    <t>Чай с сахаром</t>
  </si>
  <si>
    <t>Салат из кваш. капусты</t>
  </si>
  <si>
    <t>Сосиска отварная</t>
  </si>
  <si>
    <t>Компот из кураги</t>
  </si>
  <si>
    <t>Кофейный напиток на молоке</t>
  </si>
  <si>
    <t>Каша молочная пшенная с маслом и сахаром</t>
  </si>
  <si>
    <t>Вафли</t>
  </si>
  <si>
    <t>Суп картоф. гороховый</t>
  </si>
  <si>
    <t>20/250</t>
  </si>
  <si>
    <t>100/30</t>
  </si>
  <si>
    <t>№ п/п</t>
  </si>
  <si>
    <t>Наименование продуктов питания</t>
  </si>
  <si>
    <t>Ед. изм.</t>
  </si>
  <si>
    <t>Дети до 10 лет</t>
  </si>
  <si>
    <t>Дети старше 10 лет</t>
  </si>
  <si>
    <t>за 1 день</t>
  </si>
  <si>
    <t>обед</t>
  </si>
  <si>
    <t>100 %</t>
  </si>
  <si>
    <t>25 %</t>
  </si>
  <si>
    <t>35 %</t>
  </si>
  <si>
    <t>Хлеб ржаной (ржано-пшеничный)</t>
  </si>
  <si>
    <t>г</t>
  </si>
  <si>
    <t>Хлеб пшеничный</t>
  </si>
  <si>
    <t xml:space="preserve">Мука пшеничная                 </t>
  </si>
  <si>
    <t xml:space="preserve">Крупы, бобовые                 </t>
  </si>
  <si>
    <t xml:space="preserve">Макаронные изделия             </t>
  </si>
  <si>
    <t xml:space="preserve">Фрукты (плоды) сухие, в том    числе шиповник                 </t>
  </si>
  <si>
    <t xml:space="preserve">Соки плодоовощные, напитки     витаминизированные            </t>
  </si>
  <si>
    <t>мл</t>
  </si>
  <si>
    <t xml:space="preserve">Мясо жилованное 1 кат.                  </t>
  </si>
  <si>
    <t xml:space="preserve">Цыплята 1 кат. потрошенные  </t>
  </si>
  <si>
    <t xml:space="preserve">Рыба-филе                      </t>
  </si>
  <si>
    <t xml:space="preserve">Колбасные изделия              </t>
  </si>
  <si>
    <t xml:space="preserve">Молоко (массовая доля жира  2,5%, 3,2%)    </t>
  </si>
  <si>
    <t xml:space="preserve">Кисломолочные продукты   (массовая доля жира 2,5%, 3,2%)      </t>
  </si>
  <si>
    <t xml:space="preserve">Творог (массовая доля жира не  более 9%)                      </t>
  </si>
  <si>
    <t xml:space="preserve">Сыр                            </t>
  </si>
  <si>
    <t xml:space="preserve">Сметана (массовая доля жира    не более 15%)                  </t>
  </si>
  <si>
    <t xml:space="preserve">Масло сливочное                </t>
  </si>
  <si>
    <t xml:space="preserve">Масло растительное             </t>
  </si>
  <si>
    <t xml:space="preserve">Яйцо диетическое              </t>
  </si>
  <si>
    <t xml:space="preserve">Сахар  </t>
  </si>
  <si>
    <t xml:space="preserve">Кондитерские изделия           </t>
  </si>
  <si>
    <t xml:space="preserve">Чай                            </t>
  </si>
  <si>
    <t xml:space="preserve">Какао                          </t>
  </si>
  <si>
    <t xml:space="preserve">Дрожжи хлебопекарные           </t>
  </si>
  <si>
    <t xml:space="preserve">Соль                           </t>
  </si>
  <si>
    <t xml:space="preserve">завтрак </t>
  </si>
  <si>
    <t>полдник</t>
  </si>
  <si>
    <t>руб. за 1 кг</t>
  </si>
  <si>
    <t>руб.</t>
  </si>
  <si>
    <t>Норма по САНПИНу, г</t>
  </si>
  <si>
    <t>10 %</t>
  </si>
  <si>
    <t>60</t>
  </si>
  <si>
    <t>Белки, г</t>
  </si>
  <si>
    <t>Жиры, г</t>
  </si>
  <si>
    <t>Углев., г</t>
  </si>
  <si>
    <t>Эн.цен., ккал</t>
  </si>
  <si>
    <t>Суточная потребность до 11 лет</t>
  </si>
  <si>
    <t>25% по норме</t>
  </si>
  <si>
    <t>25% по факту</t>
  </si>
  <si>
    <t xml:space="preserve">Картофель                               </t>
  </si>
  <si>
    <t xml:space="preserve">Овощи свежие, зелень           </t>
  </si>
  <si>
    <t xml:space="preserve">Фрукты (плоды) свежие         </t>
  </si>
  <si>
    <t>Рекомендуемые среднесуточные наборы пищевых продуктов, для обучающихся общеобразовательных учреждений (брутто) по СанПиН 2.4.5.2409-08</t>
  </si>
  <si>
    <t>ИТОГО</t>
  </si>
  <si>
    <t>70%</t>
  </si>
  <si>
    <t>ЗАВТРАК</t>
  </si>
  <si>
    <t>Компот из свеж.фруктов</t>
  </si>
  <si>
    <t>Котлета мясная</t>
  </si>
  <si>
    <t>ОБЕД</t>
  </si>
  <si>
    <t>35% по норме</t>
  </si>
  <si>
    <t>35% по факту</t>
  </si>
  <si>
    <t>10% по норме</t>
  </si>
  <si>
    <t>10% по факту</t>
  </si>
  <si>
    <t>ПОЛДНИК</t>
  </si>
  <si>
    <t>разница,г</t>
  </si>
  <si>
    <t>разница,%</t>
  </si>
  <si>
    <t>Рассольник со сметаной</t>
  </si>
  <si>
    <t>Булочка сдобная "Брно"</t>
  </si>
  <si>
    <t>Булочка с орехами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</si>
  <si>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</si>
  <si>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</si>
  <si>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25 руб.</t>
  </si>
  <si>
    <t>55 руб.</t>
  </si>
  <si>
    <t>65 руб.</t>
  </si>
  <si>
    <t>15 руб.</t>
  </si>
  <si>
    <t>20 руб.</t>
  </si>
  <si>
    <t>Суточная потребность по НОРМЕ / до 11 лет</t>
  </si>
  <si>
    <t>П Л А Т Н О Е    П И Т А Н И Е</t>
  </si>
  <si>
    <t>78 руб.</t>
  </si>
  <si>
    <t>92,50 руб.</t>
  </si>
  <si>
    <t>Б Е С П Л А Т Н О Е      П И Т А Н И Е</t>
  </si>
  <si>
    <t>Суточная потребность по НОРМЕ / с 11 лет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</si>
  <si>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</si>
  <si>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</si>
  <si>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</si>
  <si>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>_______________ С.С. Сухова</t>
  </si>
  <si>
    <t>№ рец.</t>
  </si>
  <si>
    <t>Витамины, мг</t>
  </si>
  <si>
    <t>Минеральные вещества, г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</si>
  <si>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</si>
  <si>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</si>
  <si>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</si>
  <si>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</si>
  <si>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</si>
  <si>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</si>
  <si>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</si>
  <si>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</si>
  <si>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</si>
  <si>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134-2013</t>
  </si>
  <si>
    <t>250/5</t>
  </si>
  <si>
    <t>390-2013</t>
  </si>
  <si>
    <t>70/30</t>
  </si>
  <si>
    <t>237-2013</t>
  </si>
  <si>
    <t>115-2013</t>
  </si>
  <si>
    <t>110-2013</t>
  </si>
  <si>
    <t>512-2013</t>
  </si>
  <si>
    <t>ВТОРНИК / 1-я неделя</t>
  </si>
  <si>
    <t>204/3-2014</t>
  </si>
  <si>
    <t>369-2013</t>
  </si>
  <si>
    <t>50-2013</t>
  </si>
  <si>
    <t>Свекла варёная</t>
  </si>
  <si>
    <t>507-2013</t>
  </si>
  <si>
    <t>СРЕДА / 1-я неделя</t>
  </si>
  <si>
    <t>128-2013</t>
  </si>
  <si>
    <t>313-2013</t>
  </si>
  <si>
    <t>496-2013</t>
  </si>
  <si>
    <t>ЧЕТВЕРГ / 1-я неделя</t>
  </si>
  <si>
    <t>144-2013</t>
  </si>
  <si>
    <t>398-2013</t>
  </si>
  <si>
    <t>291-2013</t>
  </si>
  <si>
    <t>Макаронные изделия отварные</t>
  </si>
  <si>
    <t>106-2013</t>
  </si>
  <si>
    <t>ПЯТНИЦА / 1-я неделя</t>
  </si>
  <si>
    <t>142-2013</t>
  </si>
  <si>
    <t>478-2014</t>
  </si>
  <si>
    <t>429-2013</t>
  </si>
  <si>
    <t>510-2013</t>
  </si>
  <si>
    <t>ПОНЕДЕЛЬНИК / 2-я неделя</t>
  </si>
  <si>
    <t>503-2013</t>
  </si>
  <si>
    <t>ВТОРНИК / 2-я неделя</t>
  </si>
  <si>
    <t>370-2013</t>
  </si>
  <si>
    <t>Плов мясной</t>
  </si>
  <si>
    <t>519-2013</t>
  </si>
  <si>
    <t>Напиток из шиповника</t>
  </si>
  <si>
    <t>СРЕДА / 2-я неделя</t>
  </si>
  <si>
    <t>395-2013</t>
  </si>
  <si>
    <t>табл.-2014</t>
  </si>
  <si>
    <t>Компот из смеси сухофр.</t>
  </si>
  <si>
    <t>ЧЕТВЕРГ / 2-я неделя</t>
  </si>
  <si>
    <t>147-2013</t>
  </si>
  <si>
    <t>Суп картоф.с макарон.изд.</t>
  </si>
  <si>
    <t>510-2014</t>
  </si>
  <si>
    <t>ПЯТНИЦА / 2-я неделя</t>
  </si>
  <si>
    <t>407-2013</t>
  </si>
  <si>
    <t>Рагу из филе ЦБ</t>
  </si>
  <si>
    <t>60/150</t>
  </si>
  <si>
    <t>48-2013</t>
  </si>
  <si>
    <t>50/5</t>
  </si>
  <si>
    <t>501-2013</t>
  </si>
  <si>
    <t>Директор МУП "Фора"</t>
  </si>
  <si>
    <t>Калькулятор МУП "Фора"</t>
  </si>
  <si>
    <t>75/50</t>
  </si>
  <si>
    <t xml:space="preserve">     10-ти-дневное  (платное питание - ОБЕД)</t>
  </si>
  <si>
    <t xml:space="preserve">для питания обучающихся в общеобразовательных школах городского округа город Нововоронеж </t>
  </si>
  <si>
    <t xml:space="preserve">     10-ти-дневное  (платное питание - ЗАВТРАК)</t>
  </si>
  <si>
    <t>для питания обучающихся в общеобразовательных школах городского округа город Нововоронеж</t>
  </si>
  <si>
    <t xml:space="preserve">     10-ти-дневное  (платное питание - ПОЛДНИК)</t>
  </si>
  <si>
    <t>100-2013</t>
  </si>
  <si>
    <t>стр.58-2013</t>
  </si>
  <si>
    <t>Колбаса варёная</t>
  </si>
  <si>
    <t>111-2013</t>
  </si>
  <si>
    <t>Хлеб ржано-пшеничный</t>
  </si>
  <si>
    <t>Батон пшеничный</t>
  </si>
  <si>
    <t>Сыр твёрдый жирностью не более 55%</t>
  </si>
  <si>
    <t>494-2013</t>
  </si>
  <si>
    <t>493-2013</t>
  </si>
  <si>
    <t>Каша молочная рисовая с маслом сливочным и сахаром</t>
  </si>
  <si>
    <t>253-2013</t>
  </si>
  <si>
    <t>590-2013</t>
  </si>
  <si>
    <t>Печенье сахарное</t>
  </si>
  <si>
    <t>517-2013</t>
  </si>
  <si>
    <t>608-2014</t>
  </si>
  <si>
    <t>256-2013</t>
  </si>
  <si>
    <t>588-2013</t>
  </si>
  <si>
    <t>548-2013</t>
  </si>
  <si>
    <t>568-2013</t>
  </si>
  <si>
    <t>Плюшка Московская</t>
  </si>
  <si>
    <t>ГОСТ 24557-89</t>
  </si>
  <si>
    <t>Сок фруктовый</t>
  </si>
  <si>
    <t>518-2013</t>
  </si>
  <si>
    <t>30/50</t>
  </si>
  <si>
    <t>Сосиска в тесте запечённая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</si>
  <si>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</si>
  <si>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Энергетическая ценность, ккал</t>
  </si>
  <si>
    <t>платное питание - ОБЕД</t>
  </si>
  <si>
    <t>Б, г</t>
  </si>
  <si>
    <t>Ж, г</t>
  </si>
  <si>
    <t>У, г</t>
  </si>
  <si>
    <t xml:space="preserve">Заместитель главы администрации городского округа город Нововоронеж </t>
  </si>
  <si>
    <t>_____________ С.А. Тулинова</t>
  </si>
  <si>
    <t>платное питание - ЗАВТРАК</t>
  </si>
  <si>
    <t>платное питание - ПОЛДНИК</t>
  </si>
  <si>
    <t>_____________</t>
  </si>
  <si>
    <t>438-2014</t>
  </si>
  <si>
    <t>________________  Н.В. Бокарева</t>
  </si>
  <si>
    <t>________________  В.С. Зайцева</t>
  </si>
  <si>
    <t>_______________  Т.Д. Зуева</t>
  </si>
  <si>
    <t>_____________ С.С. Сухова</t>
  </si>
  <si>
    <t>Л.Н.Селина</t>
  </si>
  <si>
    <t>______________ С.А. Тулинова</t>
  </si>
  <si>
    <t>________________ Г.А.Кольцова</t>
  </si>
  <si>
    <t>_____________С.А. Тулинова</t>
  </si>
  <si>
    <t>________________Г.А.Кольцова</t>
  </si>
  <si>
    <t>________________  Г.А.Кольцова</t>
  </si>
  <si>
    <t>"______" ___________________2020г.</t>
  </si>
  <si>
    <t>"______" ___________2020г.</t>
  </si>
  <si>
    <t>П Р И М Е Р Н О Е   М Е Н Ю на 2020г</t>
  </si>
  <si>
    <t>"______" ________________2020г.</t>
  </si>
  <si>
    <t>150</t>
  </si>
  <si>
    <t>75/150</t>
  </si>
  <si>
    <t>85/50</t>
  </si>
  <si>
    <t>1113-2014</t>
  </si>
  <si>
    <t>Котлета Полтавская</t>
  </si>
  <si>
    <t>70/150</t>
  </si>
  <si>
    <t>200/10/10</t>
  </si>
  <si>
    <t>1/200</t>
  </si>
  <si>
    <t>Йогурт сладкий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</si>
</sst>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00"/>
    <numFmt numFmtId="166" formatCode="0.0"/>
    <numFmt numFmtId="167" formatCode="#,##0&quot;р.&quot;"/>
    <numFmt numFmtId="168" formatCode="#,##0.00&quot;р.&quot;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 wrapText="1"/>
    </xf>
    <xf numFmtId="166" fontId="10" fillId="0" borderId="35" xfId="0" applyNumberFormat="1" applyFont="1" applyBorder="1" applyAlignment="1">
      <alignment horizontal="center" vertical="center" wrapText="1"/>
    </xf>
    <xf numFmtId="166" fontId="10" fillId="0" borderId="36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0" fontId="14" fillId="0" borderId="0" xfId="0" applyFont="1"/>
    <xf numFmtId="49" fontId="2" fillId="0" borderId="10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6" fontId="10" fillId="0" borderId="51" xfId="0" applyNumberFormat="1" applyFont="1" applyBorder="1" applyAlignment="1">
      <alignment horizontal="center" vertical="center" wrapText="1"/>
    </xf>
    <xf numFmtId="166" fontId="4" fillId="2" borderId="29" xfId="0" applyNumberFormat="1" applyFont="1" applyFill="1" applyBorder="1" applyAlignment="1">
      <alignment horizontal="center" vertical="center" wrapText="1"/>
    </xf>
    <xf numFmtId="168" fontId="4" fillId="0" borderId="33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168" fontId="16" fillId="0" borderId="37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8" fontId="16" fillId="0" borderId="21" xfId="0" applyNumberFormat="1" applyFont="1" applyBorder="1" applyAlignment="1">
      <alignment horizontal="center" vertical="center" wrapText="1"/>
    </xf>
    <xf numFmtId="168" fontId="16" fillId="0" borderId="40" xfId="0" applyNumberFormat="1" applyFont="1" applyBorder="1" applyAlignment="1">
      <alignment horizontal="center" vertical="center" wrapText="1"/>
    </xf>
    <xf numFmtId="168" fontId="4" fillId="0" borderId="49" xfId="0" applyNumberFormat="1" applyFont="1" applyBorder="1" applyAlignment="1">
      <alignment horizontal="center" vertical="center" wrapText="1"/>
    </xf>
    <xf numFmtId="168" fontId="16" fillId="0" borderId="3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68" fontId="4" fillId="3" borderId="49" xfId="0" applyNumberFormat="1" applyFont="1" applyFill="1" applyBorder="1" applyAlignment="1">
      <alignment horizontal="center" vertical="center" wrapText="1"/>
    </xf>
    <xf numFmtId="166" fontId="10" fillId="3" borderId="51" xfId="0" applyNumberFormat="1" applyFont="1" applyFill="1" applyBorder="1" applyAlignment="1">
      <alignment horizontal="center" vertical="center" wrapText="1"/>
    </xf>
    <xf numFmtId="168" fontId="16" fillId="3" borderId="21" xfId="0" applyNumberFormat="1" applyFont="1" applyFill="1" applyBorder="1" applyAlignment="1">
      <alignment horizontal="center" vertical="center" wrapText="1"/>
    </xf>
    <xf numFmtId="168" fontId="16" fillId="3" borderId="33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52" xfId="0" applyNumberFormat="1" applyFont="1" applyBorder="1" applyAlignment="1">
      <alignment horizontal="center" vertical="center" wrapText="1"/>
    </xf>
    <xf numFmtId="4" fontId="2" fillId="0" borderId="54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4" fontId="0" fillId="0" borderId="0" xfId="0" applyNumberFormat="1"/>
    <xf numFmtId="0" fontId="19" fillId="0" borderId="0" xfId="0" applyFont="1" applyAlignment="1">
      <alignment horizontal="center"/>
    </xf>
    <xf numFmtId="4" fontId="20" fillId="0" borderId="15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0" fillId="0" borderId="37" xfId="0" applyNumberFormat="1" applyFont="1" applyBorder="1" applyAlignment="1">
      <alignment horizontal="right"/>
    </xf>
    <xf numFmtId="4" fontId="20" fillId="0" borderId="10" xfId="0" applyNumberFormat="1" applyFont="1" applyBorder="1"/>
    <xf numFmtId="4" fontId="20" fillId="0" borderId="50" xfId="0" applyNumberFormat="1" applyFont="1" applyBorder="1"/>
    <xf numFmtId="4" fontId="22" fillId="0" borderId="0" xfId="0" applyNumberFormat="1" applyFont="1" applyBorder="1"/>
    <xf numFmtId="4" fontId="22" fillId="0" borderId="37" xfId="0" applyNumberFormat="1" applyFont="1" applyBorder="1"/>
    <xf numFmtId="4" fontId="20" fillId="0" borderId="12" xfId="0" applyNumberFormat="1" applyFont="1" applyBorder="1"/>
    <xf numFmtId="4" fontId="20" fillId="0" borderId="13" xfId="0" applyNumberFormat="1" applyFont="1" applyBorder="1"/>
    <xf numFmtId="0" fontId="20" fillId="0" borderId="0" xfId="0" applyFont="1" applyAlignment="1">
      <alignment wrapText="1"/>
    </xf>
    <xf numFmtId="4" fontId="22" fillId="0" borderId="0" xfId="0" applyNumberFormat="1" applyFont="1"/>
    <xf numFmtId="0" fontId="20" fillId="0" borderId="7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0" xfId="0" applyFont="1"/>
    <xf numFmtId="4" fontId="20" fillId="0" borderId="6" xfId="0" applyNumberFormat="1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4" fontId="20" fillId="0" borderId="50" xfId="0" applyNumberFormat="1" applyFont="1" applyBorder="1" applyAlignment="1">
      <alignment horizontal="right"/>
    </xf>
    <xf numFmtId="0" fontId="20" fillId="0" borderId="7" xfId="0" applyFont="1" applyBorder="1"/>
    <xf numFmtId="0" fontId="20" fillId="0" borderId="29" xfId="0" applyFont="1" applyBorder="1"/>
    <xf numFmtId="0" fontId="20" fillId="0" borderId="4" xfId="0" applyFont="1" applyBorder="1"/>
    <xf numFmtId="4" fontId="22" fillId="0" borderId="15" xfId="0" applyNumberFormat="1" applyFont="1" applyBorder="1"/>
    <xf numFmtId="4" fontId="22" fillId="0" borderId="6" xfId="0" applyNumberFormat="1" applyFont="1" applyBorder="1"/>
    <xf numFmtId="4" fontId="22" fillId="0" borderId="10" xfId="0" applyNumberFormat="1" applyFont="1" applyBorder="1"/>
    <xf numFmtId="4" fontId="22" fillId="0" borderId="50" xfId="0" applyNumberFormat="1" applyFont="1" applyBorder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0" xfId="0" applyFont="1" applyBorder="1"/>
    <xf numFmtId="4" fontId="20" fillId="0" borderId="0" xfId="0" applyNumberFormat="1" applyFont="1" applyBorder="1"/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3" fontId="25" fillId="0" borderId="11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57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4" fontId="31" fillId="0" borderId="22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left" vertical="center" wrapText="1"/>
    </xf>
    <xf numFmtId="3" fontId="32" fillId="0" borderId="0" xfId="0" applyNumberFormat="1" applyFont="1" applyAlignment="1">
      <alignment vertical="center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18" fillId="0" borderId="0" xfId="0" applyFont="1" applyBorder="1" applyAlignment="1"/>
    <xf numFmtId="3" fontId="25" fillId="0" borderId="4" xfId="0" applyNumberFormat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34" fillId="0" borderId="55" xfId="0" applyNumberFormat="1" applyFont="1" applyBorder="1" applyAlignment="1">
      <alignment horizontal="center" vertical="center" wrapText="1"/>
    </xf>
    <xf numFmtId="4" fontId="8" fillId="0" borderId="55" xfId="0" applyNumberFormat="1" applyFont="1" applyBorder="1" applyAlignment="1">
      <alignment horizontal="center" vertical="center" wrapText="1"/>
    </xf>
    <xf numFmtId="4" fontId="8" fillId="0" borderId="56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4" fontId="33" fillId="0" borderId="0" xfId="0" applyNumberFormat="1" applyFont="1" applyBorder="1"/>
    <xf numFmtId="4" fontId="33" fillId="0" borderId="0" xfId="0" applyNumberFormat="1" applyFont="1" applyBorder="1" applyAlignment="1">
      <alignment horizontal="right" wrapText="1"/>
    </xf>
    <xf numFmtId="164" fontId="33" fillId="0" borderId="0" xfId="0" applyNumberFormat="1" applyFont="1" applyBorder="1"/>
    <xf numFmtId="0" fontId="33" fillId="0" borderId="0" xfId="0" applyFont="1" applyBorder="1"/>
    <xf numFmtId="0" fontId="36" fillId="0" borderId="0" xfId="0" applyFont="1"/>
    <xf numFmtId="0" fontId="35" fillId="0" borderId="0" xfId="0" applyFont="1" applyAlignment="1">
      <alignment horizontal="right"/>
    </xf>
    <xf numFmtId="3" fontId="8" fillId="0" borderId="0" xfId="0" applyNumberFormat="1" applyFont="1" applyBorder="1" applyAlignment="1">
      <alignment horizontal="center" vertical="center" wrapText="1"/>
    </xf>
    <xf numFmtId="4" fontId="10" fillId="0" borderId="45" xfId="0" applyNumberFormat="1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left" wrapText="1"/>
    </xf>
    <xf numFmtId="0" fontId="4" fillId="0" borderId="60" xfId="0" applyFont="1" applyBorder="1" applyAlignment="1">
      <alignment horizontal="left" vertical="center" wrapText="1"/>
    </xf>
    <xf numFmtId="4" fontId="25" fillId="0" borderId="60" xfId="0" applyNumberFormat="1" applyFont="1" applyBorder="1" applyAlignment="1">
      <alignment horizontal="left" vertical="center" wrapText="1"/>
    </xf>
    <xf numFmtId="0" fontId="2" fillId="0" borderId="60" xfId="0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horizontal="right" vertical="center" wrapText="1"/>
    </xf>
    <xf numFmtId="4" fontId="2" fillId="0" borderId="4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6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/>
    </xf>
    <xf numFmtId="164" fontId="18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29" fillId="0" borderId="38" xfId="0" applyNumberFormat="1" applyFont="1" applyBorder="1" applyAlignment="1">
      <alignment horizontal="center" vertical="center" wrapText="1"/>
    </xf>
    <xf numFmtId="3" fontId="30" fillId="0" borderId="38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31" fillId="0" borderId="48" xfId="0" applyNumberFormat="1" applyFont="1" applyBorder="1" applyAlignment="1">
      <alignment horizontal="right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/>
    </xf>
    <xf numFmtId="4" fontId="21" fillId="0" borderId="30" xfId="0" applyNumberFormat="1" applyFont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4" fillId="0" borderId="60" xfId="0" applyFont="1" applyBorder="1" applyAlignment="1">
      <alignment horizontal="left" vertical="center" wrapText="1"/>
    </xf>
    <xf numFmtId="4" fontId="4" fillId="0" borderId="60" xfId="0" applyNumberFormat="1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vertical="center" wrapText="1"/>
    </xf>
    <xf numFmtId="49" fontId="34" fillId="3" borderId="43" xfId="0" applyNumberFormat="1" applyFont="1" applyFill="1" applyBorder="1" applyAlignment="1">
      <alignment horizontal="center" vertical="center" wrapText="1"/>
    </xf>
    <xf numFmtId="49" fontId="34" fillId="3" borderId="34" xfId="0" applyNumberFormat="1" applyFont="1" applyFill="1" applyBorder="1" applyAlignment="1">
      <alignment horizontal="center" vertical="center" wrapText="1"/>
    </xf>
    <xf numFmtId="49" fontId="34" fillId="3" borderId="59" xfId="0" applyNumberFormat="1" applyFont="1" applyFill="1" applyBorder="1" applyAlignment="1">
      <alignment horizontal="center" vertical="center" wrapText="1"/>
    </xf>
    <xf numFmtId="49" fontId="34" fillId="3" borderId="35" xfId="0" applyNumberFormat="1" applyFont="1" applyFill="1" applyBorder="1" applyAlignment="1">
      <alignment horizontal="center" vertical="center" wrapText="1"/>
    </xf>
    <xf numFmtId="49" fontId="34" fillId="3" borderId="57" xfId="0" applyNumberFormat="1" applyFont="1" applyFill="1" applyBorder="1" applyAlignment="1">
      <alignment horizontal="center" vertical="center" wrapText="1"/>
    </xf>
    <xf numFmtId="49" fontId="34" fillId="3" borderId="58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37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5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wrapText="1"/>
    </xf>
    <xf numFmtId="49" fontId="34" fillId="3" borderId="14" xfId="0" applyNumberFormat="1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right" vertical="center" wrapText="1"/>
    </xf>
    <xf numFmtId="167" fontId="15" fillId="0" borderId="13" xfId="0" applyNumberFormat="1" applyFont="1" applyBorder="1" applyAlignment="1">
      <alignment horizontal="right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166" fontId="12" fillId="3" borderId="11" xfId="0" applyNumberFormat="1" applyFont="1" applyFill="1" applyBorder="1" applyAlignment="1">
      <alignment horizontal="center" vertical="center" wrapText="1"/>
    </xf>
    <xf numFmtId="166" fontId="12" fillId="3" borderId="13" xfId="0" applyNumberFormat="1" applyFont="1" applyFill="1" applyBorder="1" applyAlignment="1">
      <alignment horizontal="center" vertical="center" wrapText="1"/>
    </xf>
    <xf numFmtId="167" fontId="15" fillId="4" borderId="11" xfId="0" applyNumberFormat="1" applyFont="1" applyFill="1" applyBorder="1" applyAlignment="1">
      <alignment horizontal="right" vertical="center" wrapText="1"/>
    </xf>
    <xf numFmtId="167" fontId="15" fillId="4" borderId="13" xfId="0" applyNumberFormat="1" applyFont="1" applyFill="1" applyBorder="1" applyAlignment="1">
      <alignment horizontal="right" vertical="center" wrapText="1"/>
    </xf>
    <xf numFmtId="166" fontId="12" fillId="3" borderId="6" xfId="0" applyNumberFormat="1" applyFont="1" applyFill="1" applyBorder="1" applyAlignment="1">
      <alignment horizontal="center" vertical="center" wrapText="1"/>
    </xf>
    <xf numFmtId="166" fontId="12" fillId="3" borderId="5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166" fontId="12" fillId="0" borderId="50" xfId="0" applyNumberFormat="1" applyFont="1" applyBorder="1" applyAlignment="1">
      <alignment horizontal="center" vertical="center" wrapText="1"/>
    </xf>
    <xf numFmtId="167" fontId="15" fillId="3" borderId="11" xfId="0" applyNumberFormat="1" applyFont="1" applyFill="1" applyBorder="1" applyAlignment="1">
      <alignment horizontal="right" vertical="center" wrapText="1"/>
    </xf>
    <xf numFmtId="167" fontId="15" fillId="3" borderId="1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22" workbookViewId="0">
      <selection activeCell="C37" sqref="C37"/>
    </sheetView>
  </sheetViews>
  <sheetFormatPr defaultRowHeight="15.6" x14ac:dyDescent="0.3"/>
  <cols>
    <col min="2" max="2" width="15" style="106" customWidth="1"/>
    <col min="3" max="6" width="15" style="107" customWidth="1"/>
  </cols>
  <sheetData>
    <row r="1" spans="2:6" ht="29.4" thickBot="1" x14ac:dyDescent="0.6">
      <c r="B1" s="248" t="s">
        <v>126</v>
      </c>
      <c r="C1" s="248"/>
      <c r="D1" s="248"/>
      <c r="E1" s="248"/>
      <c r="F1" s="248"/>
    </row>
    <row r="2" spans="2:6" s="96" customFormat="1" ht="21" x14ac:dyDescent="0.4">
      <c r="B2" s="122" t="s">
        <v>104</v>
      </c>
      <c r="C2" s="247" t="s">
        <v>125</v>
      </c>
      <c r="D2" s="245"/>
      <c r="E2" s="245"/>
      <c r="F2" s="246"/>
    </row>
    <row r="3" spans="2:6" s="96" customFormat="1" ht="21.6" thickBot="1" x14ac:dyDescent="0.45">
      <c r="B3" s="123" t="s">
        <v>120</v>
      </c>
      <c r="C3" s="97" t="s">
        <v>91</v>
      </c>
      <c r="D3" s="98" t="s">
        <v>92</v>
      </c>
      <c r="E3" s="98" t="s">
        <v>93</v>
      </c>
      <c r="F3" s="99" t="s">
        <v>94</v>
      </c>
    </row>
    <row r="4" spans="2:6" ht="16.2" thickBot="1" x14ac:dyDescent="0.35">
      <c r="B4" s="108"/>
      <c r="C4" s="100">
        <v>77</v>
      </c>
      <c r="D4" s="100">
        <v>79</v>
      </c>
      <c r="E4" s="100">
        <v>335</v>
      </c>
      <c r="F4" s="101">
        <v>2350</v>
      </c>
    </row>
    <row r="5" spans="2:6" x14ac:dyDescent="0.3">
      <c r="B5" s="109" t="s">
        <v>96</v>
      </c>
      <c r="C5" s="102">
        <v>19.25</v>
      </c>
      <c r="D5" s="102">
        <v>19.75</v>
      </c>
      <c r="E5" s="102">
        <v>83.75</v>
      </c>
      <c r="F5" s="103">
        <v>587.5</v>
      </c>
    </row>
    <row r="6" spans="2:6" x14ac:dyDescent="0.3">
      <c r="B6" s="109" t="s">
        <v>97</v>
      </c>
      <c r="C6" s="102">
        <v>7.2859999999999996</v>
      </c>
      <c r="D6" s="102">
        <v>11.041</v>
      </c>
      <c r="E6" s="102">
        <v>36.855999999999995</v>
      </c>
      <c r="F6" s="103">
        <v>276.18900000000002</v>
      </c>
    </row>
    <row r="7" spans="2:6" ht="16.2" thickBot="1" x14ac:dyDescent="0.35">
      <c r="B7" s="109" t="s">
        <v>113</v>
      </c>
      <c r="C7" s="102">
        <v>-11.964</v>
      </c>
      <c r="D7" s="102">
        <v>-8.7089999999999996</v>
      </c>
      <c r="E7" s="102">
        <v>-46.894000000000005</v>
      </c>
      <c r="F7" s="103">
        <v>-311.31099999999998</v>
      </c>
    </row>
    <row r="8" spans="2:6" s="94" customFormat="1" ht="16.2" thickBot="1" x14ac:dyDescent="0.35">
      <c r="B8" s="110" t="s">
        <v>114</v>
      </c>
      <c r="C8" s="104">
        <v>-62.150649350649353</v>
      </c>
      <c r="D8" s="104">
        <v>-44.096202531645567</v>
      </c>
      <c r="E8" s="104">
        <v>-55.992835820895529</v>
      </c>
      <c r="F8" s="105">
        <v>-52.989106382978719</v>
      </c>
    </row>
    <row r="9" spans="2:6" ht="16.2" thickBot="1" x14ac:dyDescent="0.35"/>
    <row r="10" spans="2:6" s="94" customFormat="1" ht="21" x14ac:dyDescent="0.4">
      <c r="B10" s="122" t="s">
        <v>104</v>
      </c>
      <c r="C10" s="247" t="s">
        <v>125</v>
      </c>
      <c r="D10" s="245"/>
      <c r="E10" s="245"/>
      <c r="F10" s="246"/>
    </row>
    <row r="11" spans="2:6" s="94" customFormat="1" ht="21.6" thickBot="1" x14ac:dyDescent="0.45">
      <c r="B11" s="123" t="s">
        <v>121</v>
      </c>
      <c r="C11" s="97" t="s">
        <v>91</v>
      </c>
      <c r="D11" s="98" t="s">
        <v>92</v>
      </c>
      <c r="E11" s="98" t="s">
        <v>93</v>
      </c>
      <c r="F11" s="99" t="s">
        <v>94</v>
      </c>
    </row>
    <row r="12" spans="2:6" ht="16.2" thickBot="1" x14ac:dyDescent="0.35">
      <c r="B12" s="108"/>
      <c r="C12" s="100">
        <v>77</v>
      </c>
      <c r="D12" s="100">
        <v>79</v>
      </c>
      <c r="E12" s="100">
        <v>335</v>
      </c>
      <c r="F12" s="101">
        <v>2350</v>
      </c>
    </row>
    <row r="13" spans="2:6" x14ac:dyDescent="0.3">
      <c r="B13" s="109" t="s">
        <v>96</v>
      </c>
      <c r="C13" s="102">
        <v>19.25</v>
      </c>
      <c r="D13" s="102">
        <v>19.75</v>
      </c>
      <c r="E13" s="102">
        <v>83.75</v>
      </c>
      <c r="F13" s="103">
        <v>587.5</v>
      </c>
    </row>
    <row r="14" spans="2:6" x14ac:dyDescent="0.3">
      <c r="B14" s="109" t="s">
        <v>97</v>
      </c>
      <c r="C14" s="102">
        <v>19.165999999999997</v>
      </c>
      <c r="D14" s="102">
        <v>16.754000000000001</v>
      </c>
      <c r="E14" s="102">
        <v>64.753</v>
      </c>
      <c r="F14" s="103">
        <v>489.15800000000002</v>
      </c>
    </row>
    <row r="15" spans="2:6" ht="16.2" thickBot="1" x14ac:dyDescent="0.35">
      <c r="B15" s="109" t="s">
        <v>113</v>
      </c>
      <c r="C15" s="102">
        <v>-8.4000000000003183E-2</v>
      </c>
      <c r="D15" s="102">
        <v>-2.9959999999999987</v>
      </c>
      <c r="E15" s="102">
        <v>-18.997</v>
      </c>
      <c r="F15" s="103">
        <v>-98.341999999999985</v>
      </c>
    </row>
    <row r="16" spans="2:6" s="94" customFormat="1" ht="16.2" thickBot="1" x14ac:dyDescent="0.35">
      <c r="B16" s="110" t="s">
        <v>114</v>
      </c>
      <c r="C16" s="104">
        <v>-0.43636363636365161</v>
      </c>
      <c r="D16" s="104">
        <v>-15.169620253164553</v>
      </c>
      <c r="E16" s="104">
        <v>-22.682985074626856</v>
      </c>
      <c r="F16" s="105">
        <v>-16.739063829787227</v>
      </c>
    </row>
    <row r="17" spans="2:6" ht="16.2" thickBot="1" x14ac:dyDescent="0.35"/>
    <row r="18" spans="2:6" s="94" customFormat="1" ht="21" x14ac:dyDescent="0.4">
      <c r="B18" s="122" t="s">
        <v>107</v>
      </c>
      <c r="C18" s="245" t="s">
        <v>125</v>
      </c>
      <c r="D18" s="245"/>
      <c r="E18" s="245"/>
      <c r="F18" s="246"/>
    </row>
    <row r="19" spans="2:6" s="94" customFormat="1" ht="21.6" thickBot="1" x14ac:dyDescent="0.45">
      <c r="B19" s="123" t="s">
        <v>122</v>
      </c>
      <c r="C19" s="98" t="s">
        <v>91</v>
      </c>
      <c r="D19" s="98" t="s">
        <v>92</v>
      </c>
      <c r="E19" s="98" t="s">
        <v>93</v>
      </c>
      <c r="F19" s="99" t="s">
        <v>94</v>
      </c>
    </row>
    <row r="20" spans="2:6" ht="16.2" thickBot="1" x14ac:dyDescent="0.35">
      <c r="B20" s="109"/>
      <c r="C20" s="100">
        <v>77</v>
      </c>
      <c r="D20" s="100">
        <v>79</v>
      </c>
      <c r="E20" s="100">
        <v>335</v>
      </c>
      <c r="F20" s="101">
        <v>2350</v>
      </c>
    </row>
    <row r="21" spans="2:6" x14ac:dyDescent="0.3">
      <c r="B21" s="109" t="s">
        <v>108</v>
      </c>
      <c r="C21" s="102">
        <v>26.95</v>
      </c>
      <c r="D21" s="102">
        <v>27.65</v>
      </c>
      <c r="E21" s="102">
        <v>117.24999999999999</v>
      </c>
      <c r="F21" s="103">
        <v>822.5</v>
      </c>
    </row>
    <row r="22" spans="2:6" x14ac:dyDescent="0.3">
      <c r="B22" s="109" t="s">
        <v>109</v>
      </c>
      <c r="C22" s="102">
        <v>22.480999999999998</v>
      </c>
      <c r="D22" s="102">
        <v>21.905999999999999</v>
      </c>
      <c r="E22" s="102">
        <v>79.739000000000004</v>
      </c>
      <c r="F22" s="103">
        <v>608.95299999999986</v>
      </c>
    </row>
    <row r="23" spans="2:6" ht="16.2" thickBot="1" x14ac:dyDescent="0.35">
      <c r="B23" s="109" t="s">
        <v>113</v>
      </c>
      <c r="C23" s="102">
        <v>-4.4690000000000012</v>
      </c>
      <c r="D23" s="102">
        <v>-5.7439999999999998</v>
      </c>
      <c r="E23" s="102">
        <v>-37.510999999999981</v>
      </c>
      <c r="F23" s="103">
        <v>-213.54700000000014</v>
      </c>
    </row>
    <row r="24" spans="2:6" s="94" customFormat="1" ht="16.2" thickBot="1" x14ac:dyDescent="0.35">
      <c r="B24" s="110" t="s">
        <v>114</v>
      </c>
      <c r="C24" s="104">
        <v>-16.582560296846012</v>
      </c>
      <c r="D24" s="104">
        <v>-20.773960216998191</v>
      </c>
      <c r="E24" s="104">
        <v>-31.99232409381662</v>
      </c>
      <c r="F24" s="105">
        <v>-25.963161094224944</v>
      </c>
    </row>
    <row r="25" spans="2:6" ht="16.2" thickBot="1" x14ac:dyDescent="0.35"/>
    <row r="26" spans="2:6" s="94" customFormat="1" ht="21" x14ac:dyDescent="0.4">
      <c r="B26" s="122" t="s">
        <v>112</v>
      </c>
      <c r="C26" s="245" t="s">
        <v>125</v>
      </c>
      <c r="D26" s="245"/>
      <c r="E26" s="245"/>
      <c r="F26" s="246"/>
    </row>
    <row r="27" spans="2:6" s="94" customFormat="1" ht="21.6" thickBot="1" x14ac:dyDescent="0.45">
      <c r="B27" s="123" t="s">
        <v>123</v>
      </c>
      <c r="C27" s="98" t="s">
        <v>91</v>
      </c>
      <c r="D27" s="98" t="s">
        <v>92</v>
      </c>
      <c r="E27" s="98" t="s">
        <v>93</v>
      </c>
      <c r="F27" s="99" t="s">
        <v>94</v>
      </c>
    </row>
    <row r="28" spans="2:6" ht="16.2" thickBot="1" x14ac:dyDescent="0.35">
      <c r="B28" s="109"/>
      <c r="C28" s="100">
        <v>77</v>
      </c>
      <c r="D28" s="100">
        <v>79</v>
      </c>
      <c r="E28" s="100">
        <v>335</v>
      </c>
      <c r="F28" s="101">
        <v>2350</v>
      </c>
    </row>
    <row r="29" spans="2:6" x14ac:dyDescent="0.3">
      <c r="B29" s="109" t="s">
        <v>110</v>
      </c>
      <c r="C29" s="102">
        <v>7.7</v>
      </c>
      <c r="D29" s="102">
        <v>7.9</v>
      </c>
      <c r="E29" s="102">
        <v>33.5</v>
      </c>
      <c r="F29" s="103">
        <v>235</v>
      </c>
    </row>
    <row r="30" spans="2:6" x14ac:dyDescent="0.3">
      <c r="B30" s="109" t="s">
        <v>111</v>
      </c>
      <c r="C30" s="102">
        <v>5.846000000000001</v>
      </c>
      <c r="D30" s="102">
        <v>6.5329999999999995</v>
      </c>
      <c r="E30" s="102">
        <v>36.198999999999998</v>
      </c>
      <c r="F30" s="103">
        <v>212.96899999999999</v>
      </c>
    </row>
    <row r="31" spans="2:6" ht="16.2" thickBot="1" x14ac:dyDescent="0.35">
      <c r="B31" s="109" t="s">
        <v>113</v>
      </c>
      <c r="C31" s="102">
        <v>-1.8539999999999992</v>
      </c>
      <c r="D31" s="102">
        <v>-1.3670000000000009</v>
      </c>
      <c r="E31" s="102">
        <v>2.6989999999999981</v>
      </c>
      <c r="F31" s="103">
        <v>-22.031000000000006</v>
      </c>
    </row>
    <row r="32" spans="2:6" s="94" customFormat="1" ht="16.2" thickBot="1" x14ac:dyDescent="0.35">
      <c r="B32" s="110" t="s">
        <v>114</v>
      </c>
      <c r="C32" s="104">
        <v>-24.077922077922068</v>
      </c>
      <c r="D32" s="104">
        <v>-17.303797468354446</v>
      </c>
      <c r="E32" s="104">
        <v>8.0567164179104367</v>
      </c>
      <c r="F32" s="105">
        <v>-9.3748936170212716</v>
      </c>
    </row>
    <row r="33" spans="2:6" ht="16.2" thickBot="1" x14ac:dyDescent="0.35"/>
    <row r="34" spans="2:6" s="94" customFormat="1" ht="21" x14ac:dyDescent="0.4">
      <c r="B34" s="122" t="s">
        <v>112</v>
      </c>
      <c r="C34" s="245" t="s">
        <v>125</v>
      </c>
      <c r="D34" s="245"/>
      <c r="E34" s="245"/>
      <c r="F34" s="246"/>
    </row>
    <row r="35" spans="2:6" s="94" customFormat="1" ht="21.6" thickBot="1" x14ac:dyDescent="0.45">
      <c r="B35" s="123" t="s">
        <v>124</v>
      </c>
      <c r="C35" s="98" t="s">
        <v>91</v>
      </c>
      <c r="D35" s="98" t="s">
        <v>92</v>
      </c>
      <c r="E35" s="98" t="s">
        <v>93</v>
      </c>
      <c r="F35" s="99" t="s">
        <v>94</v>
      </c>
    </row>
    <row r="36" spans="2:6" ht="16.2" thickBot="1" x14ac:dyDescent="0.35">
      <c r="B36" s="109"/>
      <c r="C36" s="100">
        <v>77</v>
      </c>
      <c r="D36" s="100">
        <v>79</v>
      </c>
      <c r="E36" s="100">
        <v>335</v>
      </c>
      <c r="F36" s="101">
        <v>2350</v>
      </c>
    </row>
    <row r="37" spans="2:6" x14ac:dyDescent="0.3">
      <c r="B37" s="109" t="s">
        <v>110</v>
      </c>
      <c r="C37" s="102">
        <v>7.7</v>
      </c>
      <c r="D37" s="102">
        <v>7.9</v>
      </c>
      <c r="E37" s="102">
        <v>33.5</v>
      </c>
      <c r="F37" s="103">
        <v>235</v>
      </c>
    </row>
    <row r="38" spans="2:6" x14ac:dyDescent="0.3">
      <c r="B38" s="109" t="s">
        <v>111</v>
      </c>
      <c r="C38" s="102">
        <v>5.9390000000000009</v>
      </c>
      <c r="D38" s="102">
        <v>7.0840000000000005</v>
      </c>
      <c r="E38" s="102">
        <v>33.484999999999999</v>
      </c>
      <c r="F38" s="103">
        <v>213.54400000000001</v>
      </c>
    </row>
    <row r="39" spans="2:6" ht="16.2" thickBot="1" x14ac:dyDescent="0.35">
      <c r="B39" s="109" t="s">
        <v>113</v>
      </c>
      <c r="C39" s="102">
        <v>-1.7609999999999992</v>
      </c>
      <c r="D39" s="102">
        <v>-0.81599999999999984</v>
      </c>
      <c r="E39" s="102">
        <v>-1.5000000000000568E-2</v>
      </c>
      <c r="F39" s="103">
        <v>-21.455999999999989</v>
      </c>
    </row>
    <row r="40" spans="2:6" s="94" customFormat="1" ht="16.2" thickBot="1" x14ac:dyDescent="0.35">
      <c r="B40" s="110" t="s">
        <v>114</v>
      </c>
      <c r="C40" s="104">
        <v>-22.870129870129901</v>
      </c>
      <c r="D40" s="104">
        <v>-10.329113924050631</v>
      </c>
      <c r="E40" s="104">
        <v>-4.4776119402996528E-2</v>
      </c>
      <c r="F40" s="105">
        <v>-9.1302127659574523</v>
      </c>
    </row>
  </sheetData>
  <mergeCells count="6">
    <mergeCell ref="C26:F26"/>
    <mergeCell ref="C10:F10"/>
    <mergeCell ref="C34:F34"/>
    <mergeCell ref="B1:F1"/>
    <mergeCell ref="C2:F2"/>
    <mergeCell ref="C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J7" sqref="J7"/>
    </sheetView>
  </sheetViews>
  <sheetFormatPr defaultRowHeight="14.4" x14ac:dyDescent="0.3"/>
  <cols>
    <col min="2" max="2" width="15.6640625" style="94" customWidth="1"/>
    <col min="3" max="6" width="15.6640625" style="95" customWidth="1"/>
  </cols>
  <sheetData>
    <row r="1" spans="2:6" ht="25.8" x14ac:dyDescent="0.5">
      <c r="B1" s="249" t="s">
        <v>129</v>
      </c>
      <c r="C1" s="249"/>
      <c r="D1" s="249"/>
      <c r="E1" s="249"/>
      <c r="F1" s="249"/>
    </row>
    <row r="2" spans="2:6" ht="26.4" thickBot="1" x14ac:dyDescent="0.55000000000000004">
      <c r="B2" s="128"/>
      <c r="C2" s="128"/>
      <c r="D2" s="128"/>
      <c r="E2" s="128"/>
      <c r="F2" s="128"/>
    </row>
    <row r="3" spans="2:6" s="94" customFormat="1" ht="21" x14ac:dyDescent="0.4">
      <c r="B3" s="124" t="s">
        <v>107</v>
      </c>
      <c r="C3" s="245" t="s">
        <v>125</v>
      </c>
      <c r="D3" s="245"/>
      <c r="E3" s="245"/>
      <c r="F3" s="246"/>
    </row>
    <row r="4" spans="2:6" s="94" customFormat="1" ht="21.6" thickBot="1" x14ac:dyDescent="0.45">
      <c r="B4" s="125" t="s">
        <v>127</v>
      </c>
      <c r="C4" s="98" t="s">
        <v>91</v>
      </c>
      <c r="D4" s="98" t="s">
        <v>92</v>
      </c>
      <c r="E4" s="98" t="s">
        <v>93</v>
      </c>
      <c r="F4" s="99" t="s">
        <v>94</v>
      </c>
    </row>
    <row r="5" spans="2:6" s="94" customFormat="1" ht="16.2" thickBot="1" x14ac:dyDescent="0.35">
      <c r="B5" s="116"/>
      <c r="C5" s="113">
        <v>77</v>
      </c>
      <c r="D5" s="113">
        <v>79</v>
      </c>
      <c r="E5" s="113">
        <v>335</v>
      </c>
      <c r="F5" s="114">
        <v>2350</v>
      </c>
    </row>
    <row r="6" spans="2:6" ht="15.6" x14ac:dyDescent="0.3">
      <c r="B6" s="116" t="s">
        <v>108</v>
      </c>
      <c r="C6" s="102">
        <v>26.95</v>
      </c>
      <c r="D6" s="102">
        <v>27.65</v>
      </c>
      <c r="E6" s="102">
        <v>117.24999999999999</v>
      </c>
      <c r="F6" s="103">
        <v>822.5</v>
      </c>
    </row>
    <row r="7" spans="2:6" ht="15.6" x14ac:dyDescent="0.3">
      <c r="B7" s="116" t="s">
        <v>109</v>
      </c>
      <c r="C7" s="102">
        <v>24.055</v>
      </c>
      <c r="D7" s="102">
        <v>23.610000000000003</v>
      </c>
      <c r="E7" s="102">
        <v>87.461000000000013</v>
      </c>
      <c r="F7" s="103">
        <v>664.26</v>
      </c>
    </row>
    <row r="8" spans="2:6" ht="16.2" thickBot="1" x14ac:dyDescent="0.35">
      <c r="B8" s="116" t="s">
        <v>113</v>
      </c>
      <c r="C8" s="102">
        <v>-2.8949999999999996</v>
      </c>
      <c r="D8" s="102">
        <v>-4.0399999999999956</v>
      </c>
      <c r="E8" s="102">
        <v>-29.788999999999973</v>
      </c>
      <c r="F8" s="103">
        <v>-158.24</v>
      </c>
    </row>
    <row r="9" spans="2:6" s="94" customFormat="1" ht="16.2" thickBot="1" x14ac:dyDescent="0.35">
      <c r="B9" s="117" t="s">
        <v>114</v>
      </c>
      <c r="C9" s="104">
        <v>-10.742115027829314</v>
      </c>
      <c r="D9" s="104">
        <v>-14.611211573236872</v>
      </c>
      <c r="E9" s="104">
        <v>-25.406396588486118</v>
      </c>
      <c r="F9" s="105">
        <v>-19.238905775075992</v>
      </c>
    </row>
    <row r="10" spans="2:6" s="94" customFormat="1" ht="15.6" x14ac:dyDescent="0.3">
      <c r="B10" s="126"/>
      <c r="C10" s="127"/>
      <c r="D10" s="127"/>
      <c r="E10" s="127"/>
      <c r="F10" s="127"/>
    </row>
    <row r="11" spans="2:6" ht="16.2" thickBot="1" x14ac:dyDescent="0.35">
      <c r="B11" s="111"/>
      <c r="C11" s="107"/>
      <c r="D11" s="107"/>
      <c r="E11" s="107"/>
      <c r="F11" s="107"/>
    </row>
    <row r="12" spans="2:6" s="94" customFormat="1" ht="21" x14ac:dyDescent="0.4">
      <c r="B12" s="124" t="s">
        <v>107</v>
      </c>
      <c r="C12" s="247" t="s">
        <v>130</v>
      </c>
      <c r="D12" s="245"/>
      <c r="E12" s="245"/>
      <c r="F12" s="246"/>
    </row>
    <row r="13" spans="2:6" s="94" customFormat="1" ht="21.6" thickBot="1" x14ac:dyDescent="0.45">
      <c r="B13" s="125" t="s">
        <v>128</v>
      </c>
      <c r="C13" s="97" t="s">
        <v>91</v>
      </c>
      <c r="D13" s="98" t="s">
        <v>92</v>
      </c>
      <c r="E13" s="98" t="s">
        <v>93</v>
      </c>
      <c r="F13" s="99" t="s">
        <v>94</v>
      </c>
    </row>
    <row r="14" spans="2:6" s="94" customFormat="1" ht="16.2" thickBot="1" x14ac:dyDescent="0.35">
      <c r="B14" s="115"/>
      <c r="C14" s="112">
        <v>90</v>
      </c>
      <c r="D14" s="113">
        <v>92</v>
      </c>
      <c r="E14" s="113">
        <v>383</v>
      </c>
      <c r="F14" s="114">
        <v>2713</v>
      </c>
    </row>
    <row r="15" spans="2:6" ht="15.6" x14ac:dyDescent="0.3">
      <c r="B15" s="116" t="s">
        <v>108</v>
      </c>
      <c r="C15" s="118">
        <v>31.499999999999996</v>
      </c>
      <c r="D15" s="102">
        <v>32.199999999999996</v>
      </c>
      <c r="E15" s="102">
        <v>134.04999999999998</v>
      </c>
      <c r="F15" s="103">
        <v>949.55</v>
      </c>
    </row>
    <row r="16" spans="2:6" ht="15.6" x14ac:dyDescent="0.3">
      <c r="B16" s="116" t="s">
        <v>109</v>
      </c>
      <c r="C16" s="118">
        <v>30.846000000000004</v>
      </c>
      <c r="D16" s="102">
        <v>28.924000000000007</v>
      </c>
      <c r="E16" s="102">
        <v>109.21900000000001</v>
      </c>
      <c r="F16" s="103">
        <v>827.63099999999997</v>
      </c>
    </row>
    <row r="17" spans="2:6" ht="16.2" thickBot="1" x14ac:dyDescent="0.35">
      <c r="B17" s="116" t="s">
        <v>113</v>
      </c>
      <c r="C17" s="119">
        <v>-0.65399999999999281</v>
      </c>
      <c r="D17" s="120">
        <v>-3.2759999999999891</v>
      </c>
      <c r="E17" s="120">
        <v>-24.830999999999975</v>
      </c>
      <c r="F17" s="121">
        <v>-121.91899999999998</v>
      </c>
    </row>
    <row r="18" spans="2:6" s="94" customFormat="1" ht="16.2" thickBot="1" x14ac:dyDescent="0.35">
      <c r="B18" s="117" t="s">
        <v>114</v>
      </c>
      <c r="C18" s="104">
        <v>-2.0761904761904475</v>
      </c>
      <c r="D18" s="104">
        <v>-10.173913043478237</v>
      </c>
      <c r="E18" s="104">
        <v>-18.523685192092486</v>
      </c>
      <c r="F18" s="105">
        <v>-12.839660892001476</v>
      </c>
    </row>
  </sheetData>
  <mergeCells count="3">
    <mergeCell ref="C12:F12"/>
    <mergeCell ref="B1:F1"/>
    <mergeCell ref="C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topLeftCell="A57" zoomScale="80" zoomScaleNormal="80" workbookViewId="0">
      <selection sqref="A1:P65"/>
    </sheetView>
  </sheetViews>
  <sheetFormatPr defaultRowHeight="14.4" x14ac:dyDescent="0.3"/>
  <cols>
    <col min="1" max="1" width="9.109375" style="164" customWidth="1"/>
    <col min="2" max="2" width="23.88671875" style="1" customWidth="1"/>
    <col min="3" max="3" width="5.88671875" style="5" customWidth="1"/>
    <col min="4" max="6" width="7.44140625" style="83" customWidth="1"/>
    <col min="7" max="7" width="8.5546875" style="83" customWidth="1"/>
    <col min="8" max="8" width="7.44140625" style="81" customWidth="1"/>
    <col min="9" max="10" width="7.44140625" style="150" customWidth="1"/>
    <col min="11" max="11" width="7.44140625" style="151" customWidth="1"/>
    <col min="12" max="12" width="8.33203125" style="11" customWidth="1"/>
    <col min="13" max="13" width="7.6640625" style="10" customWidth="1"/>
    <col min="14" max="14" width="7.44140625" style="10" customWidth="1"/>
    <col min="15" max="15" width="7.44140625" customWidth="1"/>
    <col min="16" max="16" width="8.33203125" style="147" customWidth="1"/>
  </cols>
  <sheetData>
    <row r="1" spans="1:29" s="134" customFormat="1" ht="18" customHeight="1" x14ac:dyDescent="0.3">
      <c r="A1" s="251" t="s">
        <v>33</v>
      </c>
      <c r="B1" s="251"/>
      <c r="C1" s="251"/>
      <c r="D1" s="250" t="s">
        <v>32</v>
      </c>
      <c r="E1" s="250"/>
      <c r="F1" s="250"/>
      <c r="G1" s="221"/>
      <c r="H1" s="222"/>
      <c r="I1" s="251" t="s">
        <v>32</v>
      </c>
      <c r="J1" s="251"/>
      <c r="K1" s="251"/>
      <c r="L1" s="232"/>
      <c r="M1" s="251"/>
      <c r="N1" s="251"/>
      <c r="O1" s="251"/>
      <c r="P1" s="223"/>
    </row>
    <row r="2" spans="1:29" s="136" customFormat="1" ht="52.95" customHeight="1" x14ac:dyDescent="0.2">
      <c r="A2" s="252" t="s">
        <v>237</v>
      </c>
      <c r="B2" s="252"/>
      <c r="C2" s="252"/>
      <c r="D2" s="255" t="str">
        <f>AA2</f>
        <v>Директор муниципального казенного общеобразовательного учреждения "Средняя общеобразовательная школа № 4 городского округа город Нововоронеж"</v>
      </c>
      <c r="E2" s="255"/>
      <c r="F2" s="255"/>
      <c r="G2" s="255"/>
      <c r="H2" s="218"/>
      <c r="I2" s="252" t="s">
        <v>118</v>
      </c>
      <c r="J2" s="252"/>
      <c r="K2" s="252"/>
      <c r="L2" s="233"/>
      <c r="M2" s="252"/>
      <c r="N2" s="252"/>
      <c r="O2" s="252"/>
      <c r="P2" s="135"/>
      <c r="R2" s="253" t="s">
        <v>231</v>
      </c>
      <c r="S2" s="253"/>
      <c r="T2" s="253"/>
      <c r="U2" s="253" t="s">
        <v>131</v>
      </c>
      <c r="V2" s="253"/>
      <c r="W2" s="253"/>
      <c r="X2" s="253" t="s">
        <v>132</v>
      </c>
      <c r="Y2" s="253"/>
      <c r="Z2" s="253"/>
      <c r="AA2" s="253" t="s">
        <v>133</v>
      </c>
      <c r="AB2" s="253"/>
      <c r="AC2" s="253"/>
    </row>
    <row r="3" spans="1:29" s="184" customFormat="1" ht="15" customHeight="1" x14ac:dyDescent="0.2">
      <c r="A3" s="254" t="s">
        <v>238</v>
      </c>
      <c r="B3" s="254"/>
      <c r="C3" s="254"/>
      <c r="D3" s="255" t="str">
        <f>AA3</f>
        <v>_______________  Т.Д. Зуева</v>
      </c>
      <c r="E3" s="255"/>
      <c r="F3" s="255"/>
      <c r="G3" s="255"/>
      <c r="H3" s="220"/>
      <c r="I3" s="254" t="s">
        <v>134</v>
      </c>
      <c r="J3" s="254"/>
      <c r="K3" s="254"/>
      <c r="L3" s="234"/>
      <c r="M3" s="254"/>
      <c r="N3" s="254"/>
      <c r="O3" s="254"/>
      <c r="P3" s="183"/>
      <c r="R3" s="255" t="s">
        <v>243</v>
      </c>
      <c r="S3" s="255"/>
      <c r="T3" s="255"/>
      <c r="U3" s="255" t="s">
        <v>244</v>
      </c>
      <c r="V3" s="255"/>
      <c r="W3" s="255"/>
      <c r="X3" s="255" t="s">
        <v>252</v>
      </c>
      <c r="Y3" s="255"/>
      <c r="Z3" s="255"/>
      <c r="AA3" s="255" t="s">
        <v>245</v>
      </c>
      <c r="AB3" s="255"/>
      <c r="AC3" s="255"/>
    </row>
    <row r="4" spans="1:29" s="137" customFormat="1" ht="15" customHeight="1" x14ac:dyDescent="0.25">
      <c r="A4" s="255" t="s">
        <v>254</v>
      </c>
      <c r="B4" s="255"/>
      <c r="C4" s="255"/>
      <c r="D4" s="255" t="s">
        <v>253</v>
      </c>
      <c r="E4" s="255"/>
      <c r="F4" s="255"/>
      <c r="G4" s="255"/>
      <c r="H4" s="220"/>
      <c r="I4" s="255" t="s">
        <v>254</v>
      </c>
      <c r="J4" s="255"/>
      <c r="K4" s="255"/>
      <c r="L4" s="235"/>
      <c r="M4" s="255"/>
      <c r="N4" s="255"/>
      <c r="O4" s="255"/>
      <c r="P4" s="138"/>
    </row>
    <row r="5" spans="1:29" s="142" customFormat="1" ht="6" customHeight="1" x14ac:dyDescent="0.3">
      <c r="A5" s="174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75"/>
      <c r="B6" s="256" t="s">
        <v>255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75"/>
      <c r="B7" s="256" t="s">
        <v>203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75"/>
      <c r="B8" s="257" t="s">
        <v>204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76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8" t="s">
        <v>135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232</v>
      </c>
      <c r="H10" s="264" t="s">
        <v>136</v>
      </c>
      <c r="I10" s="265"/>
      <c r="J10" s="265"/>
      <c r="K10" s="266"/>
      <c r="L10" s="264" t="s">
        <v>137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138</v>
      </c>
      <c r="I11" s="87" t="s">
        <v>139</v>
      </c>
      <c r="J11" s="87" t="s">
        <v>140</v>
      </c>
      <c r="K11" s="87" t="s">
        <v>141</v>
      </c>
      <c r="L11" s="87" t="s">
        <v>142</v>
      </c>
      <c r="M11" s="87" t="s">
        <v>143</v>
      </c>
      <c r="N11" s="87" t="s">
        <v>144</v>
      </c>
      <c r="O11" s="87" t="s">
        <v>145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77"/>
      <c r="B13" s="156" t="s">
        <v>146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4" t="s">
        <v>219</v>
      </c>
      <c r="B14" s="8" t="s">
        <v>265</v>
      </c>
      <c r="C14" s="5" t="s">
        <v>264</v>
      </c>
      <c r="D14" s="83">
        <v>5.6</v>
      </c>
      <c r="E14" s="83">
        <v>5</v>
      </c>
      <c r="F14" s="83">
        <v>30</v>
      </c>
      <c r="G14" s="83">
        <v>186</v>
      </c>
      <c r="H14" s="83">
        <v>0.06</v>
      </c>
      <c r="I14" s="83">
        <v>1.2</v>
      </c>
      <c r="J14" s="83">
        <v>0.04</v>
      </c>
      <c r="K14" s="83">
        <v>0</v>
      </c>
      <c r="L14" s="83">
        <v>238</v>
      </c>
      <c r="M14" s="83">
        <v>182</v>
      </c>
      <c r="N14" s="83">
        <v>28</v>
      </c>
      <c r="O14" s="83">
        <v>0.2</v>
      </c>
      <c r="P14" s="159">
        <v>45.64</v>
      </c>
    </row>
    <row r="15" spans="1:29" ht="15" thickBot="1" x14ac:dyDescent="0.35">
      <c r="A15" s="236" t="s">
        <v>217</v>
      </c>
      <c r="B15" s="226" t="s">
        <v>218</v>
      </c>
      <c r="C15" s="227">
        <v>40</v>
      </c>
      <c r="D15" s="228">
        <v>3</v>
      </c>
      <c r="E15" s="228">
        <v>3.92</v>
      </c>
      <c r="F15" s="228">
        <v>29.76</v>
      </c>
      <c r="G15" s="228">
        <v>166.8</v>
      </c>
      <c r="H15" s="228">
        <v>3.2000000000000001E-2</v>
      </c>
      <c r="I15" s="228">
        <v>0</v>
      </c>
      <c r="J15" s="228">
        <v>4.0000000000000001E-3</v>
      </c>
      <c r="K15" s="228">
        <v>1.4</v>
      </c>
      <c r="L15" s="228">
        <v>11.6</v>
      </c>
      <c r="M15" s="228">
        <v>36</v>
      </c>
      <c r="N15" s="228">
        <v>8</v>
      </c>
      <c r="O15" s="228">
        <v>0.84</v>
      </c>
      <c r="P15" s="229">
        <v>10</v>
      </c>
    </row>
    <row r="16" spans="1:29" s="2" customFormat="1" ht="15" thickBot="1" x14ac:dyDescent="0.35">
      <c r="A16" s="241"/>
      <c r="B16" s="9" t="s">
        <v>11</v>
      </c>
      <c r="C16" s="6"/>
      <c r="D16" s="79">
        <f t="shared" ref="D16:P16" si="0">SUM(D14:D15)</f>
        <v>8.6</v>
      </c>
      <c r="E16" s="79">
        <f t="shared" si="0"/>
        <v>8.92</v>
      </c>
      <c r="F16" s="79">
        <f t="shared" si="0"/>
        <v>59.760000000000005</v>
      </c>
      <c r="G16" s="79">
        <f t="shared" si="0"/>
        <v>352.8</v>
      </c>
      <c r="H16" s="79">
        <f t="shared" si="0"/>
        <v>9.1999999999999998E-2</v>
      </c>
      <c r="I16" s="79">
        <f t="shared" si="0"/>
        <v>1.2</v>
      </c>
      <c r="J16" s="79">
        <f t="shared" si="0"/>
        <v>4.3999999999999997E-2</v>
      </c>
      <c r="K16" s="79">
        <f t="shared" si="0"/>
        <v>1.4</v>
      </c>
      <c r="L16" s="79">
        <f t="shared" si="0"/>
        <v>249.6</v>
      </c>
      <c r="M16" s="79">
        <f t="shared" si="0"/>
        <v>218</v>
      </c>
      <c r="N16" s="79">
        <f t="shared" si="0"/>
        <v>36</v>
      </c>
      <c r="O16" s="79">
        <f t="shared" si="0"/>
        <v>1.04</v>
      </c>
      <c r="P16" s="230">
        <f t="shared" si="0"/>
        <v>55.64</v>
      </c>
    </row>
    <row r="17" spans="1:16" x14ac:dyDescent="0.3">
      <c r="B17" s="163" t="s">
        <v>155</v>
      </c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59"/>
    </row>
    <row r="18" spans="1:16" x14ac:dyDescent="0.3">
      <c r="A18" s="167" t="s">
        <v>207</v>
      </c>
      <c r="B18" s="8" t="s">
        <v>208</v>
      </c>
      <c r="C18" s="242">
        <v>50</v>
      </c>
      <c r="D18" s="243">
        <v>5.2</v>
      </c>
      <c r="E18" s="243">
        <v>9.35</v>
      </c>
      <c r="F18" s="243">
        <v>0.1</v>
      </c>
      <c r="G18" s="243">
        <v>105.5</v>
      </c>
      <c r="H18" s="243">
        <v>0.11</v>
      </c>
      <c r="I18" s="243">
        <v>0</v>
      </c>
      <c r="J18" s="243">
        <v>0</v>
      </c>
      <c r="K18" s="243">
        <v>0.15</v>
      </c>
      <c r="L18" s="243">
        <v>15.5</v>
      </c>
      <c r="M18" s="243">
        <v>74.5</v>
      </c>
      <c r="N18" s="243">
        <v>9</v>
      </c>
      <c r="O18" s="243">
        <v>0.8</v>
      </c>
      <c r="P18" s="159">
        <v>24.8</v>
      </c>
    </row>
    <row r="19" spans="1:16" x14ac:dyDescent="0.3">
      <c r="A19" s="164" t="s">
        <v>209</v>
      </c>
      <c r="B19" s="8" t="s">
        <v>211</v>
      </c>
      <c r="C19" s="5">
        <v>25</v>
      </c>
      <c r="D19" s="83">
        <v>1.87</v>
      </c>
      <c r="E19" s="83">
        <v>0.72</v>
      </c>
      <c r="F19" s="83">
        <v>12.75</v>
      </c>
      <c r="G19" s="83">
        <v>65.5</v>
      </c>
      <c r="H19" s="83">
        <v>0.02</v>
      </c>
      <c r="I19" s="83">
        <v>0</v>
      </c>
      <c r="J19" s="83">
        <v>0</v>
      </c>
      <c r="K19" s="83">
        <v>0.42</v>
      </c>
      <c r="L19" s="83">
        <v>4.75</v>
      </c>
      <c r="M19" s="83">
        <v>16.25</v>
      </c>
      <c r="N19" s="83">
        <v>3.25</v>
      </c>
      <c r="O19" s="83">
        <v>0.3</v>
      </c>
      <c r="P19" s="159">
        <v>2.3199999999999998</v>
      </c>
    </row>
    <row r="20" spans="1:16" ht="15" thickBot="1" x14ac:dyDescent="0.35">
      <c r="A20" s="236" t="s">
        <v>213</v>
      </c>
      <c r="B20" s="226" t="s">
        <v>35</v>
      </c>
      <c r="C20" s="227" t="s">
        <v>36</v>
      </c>
      <c r="D20" s="228">
        <v>0.1</v>
      </c>
      <c r="E20" s="228">
        <v>0</v>
      </c>
      <c r="F20" s="228">
        <v>15.2</v>
      </c>
      <c r="G20" s="228">
        <v>61</v>
      </c>
      <c r="H20" s="228">
        <v>0</v>
      </c>
      <c r="I20" s="228">
        <v>2.8</v>
      </c>
      <c r="J20" s="228">
        <v>0</v>
      </c>
      <c r="K20" s="228">
        <v>0</v>
      </c>
      <c r="L20" s="228">
        <v>14.2</v>
      </c>
      <c r="M20" s="228">
        <v>4</v>
      </c>
      <c r="N20" s="228">
        <v>2</v>
      </c>
      <c r="O20" s="228">
        <v>0.4</v>
      </c>
      <c r="P20" s="229">
        <v>3.76</v>
      </c>
    </row>
    <row r="21" spans="1:16" s="2" customFormat="1" ht="15" thickBot="1" x14ac:dyDescent="0.35">
      <c r="A21" s="241"/>
      <c r="B21" s="9" t="s">
        <v>11</v>
      </c>
      <c r="C21" s="6"/>
      <c r="D21" s="79">
        <f t="shared" ref="D21:P21" si="1">SUM(D18:D20)</f>
        <v>7.17</v>
      </c>
      <c r="E21" s="79">
        <f t="shared" si="1"/>
        <v>10.07</v>
      </c>
      <c r="F21" s="79">
        <f t="shared" si="1"/>
        <v>28.049999999999997</v>
      </c>
      <c r="G21" s="79">
        <f t="shared" si="1"/>
        <v>232</v>
      </c>
      <c r="H21" s="79">
        <f t="shared" si="1"/>
        <v>0.13</v>
      </c>
      <c r="I21" s="79">
        <f t="shared" si="1"/>
        <v>2.8</v>
      </c>
      <c r="J21" s="79">
        <f t="shared" si="1"/>
        <v>0</v>
      </c>
      <c r="K21" s="79">
        <f t="shared" si="1"/>
        <v>0.56999999999999995</v>
      </c>
      <c r="L21" s="79">
        <f t="shared" si="1"/>
        <v>34.450000000000003</v>
      </c>
      <c r="M21" s="79">
        <f t="shared" si="1"/>
        <v>94.75</v>
      </c>
      <c r="N21" s="79">
        <f t="shared" si="1"/>
        <v>14.25</v>
      </c>
      <c r="O21" s="79">
        <f t="shared" si="1"/>
        <v>1.5</v>
      </c>
      <c r="P21" s="230">
        <f t="shared" si="1"/>
        <v>30.880000000000003</v>
      </c>
    </row>
    <row r="22" spans="1:16" x14ac:dyDescent="0.3">
      <c r="B22" s="163" t="s">
        <v>161</v>
      </c>
      <c r="C22" s="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9"/>
    </row>
    <row r="23" spans="1:16" ht="20.399999999999999" x14ac:dyDescent="0.3">
      <c r="A23" s="164" t="s">
        <v>216</v>
      </c>
      <c r="B23" s="208" t="s">
        <v>215</v>
      </c>
      <c r="C23" s="210" t="s">
        <v>263</v>
      </c>
      <c r="D23" s="83">
        <v>7.8999999999999995</v>
      </c>
      <c r="E23" s="83">
        <v>23.075000000000003</v>
      </c>
      <c r="F23" s="83">
        <v>56.31</v>
      </c>
      <c r="G23" s="83">
        <v>463.95</v>
      </c>
      <c r="H23" s="83">
        <v>7.4999999999999997E-2</v>
      </c>
      <c r="I23" s="83">
        <v>1.7749999999999999</v>
      </c>
      <c r="J23" s="83">
        <v>0.159</v>
      </c>
      <c r="K23" s="83">
        <v>0.44999999999999996</v>
      </c>
      <c r="L23" s="83">
        <v>164.95</v>
      </c>
      <c r="M23" s="83">
        <v>213.65</v>
      </c>
      <c r="N23" s="83">
        <v>46.5</v>
      </c>
      <c r="O23" s="83">
        <v>0.72</v>
      </c>
      <c r="P23" s="159">
        <v>25</v>
      </c>
    </row>
    <row r="24" spans="1:16" x14ac:dyDescent="0.3">
      <c r="A24" s="164" t="s">
        <v>217</v>
      </c>
      <c r="B24" s="8" t="s">
        <v>218</v>
      </c>
      <c r="C24" s="5">
        <v>40</v>
      </c>
      <c r="D24" s="83">
        <v>3</v>
      </c>
      <c r="E24" s="83">
        <v>3.92</v>
      </c>
      <c r="F24" s="83">
        <v>29.76</v>
      </c>
      <c r="G24" s="83">
        <v>166.8</v>
      </c>
      <c r="H24" s="83">
        <v>3.2000000000000001E-2</v>
      </c>
      <c r="I24" s="83">
        <v>0</v>
      </c>
      <c r="J24" s="83">
        <v>4.0000000000000001E-3</v>
      </c>
      <c r="K24" s="83">
        <v>1.4</v>
      </c>
      <c r="L24" s="83">
        <v>11.6</v>
      </c>
      <c r="M24" s="83">
        <v>36</v>
      </c>
      <c r="N24" s="83">
        <v>8</v>
      </c>
      <c r="O24" s="83">
        <v>0.84</v>
      </c>
      <c r="P24" s="159">
        <v>10</v>
      </c>
    </row>
    <row r="25" spans="1:16" ht="15" thickBot="1" x14ac:dyDescent="0.35">
      <c r="A25" s="236" t="s">
        <v>214</v>
      </c>
      <c r="B25" s="226" t="s">
        <v>37</v>
      </c>
      <c r="C25" s="227" t="s">
        <v>15</v>
      </c>
      <c r="D25" s="228">
        <v>0.1</v>
      </c>
      <c r="E25" s="228">
        <v>0</v>
      </c>
      <c r="F25" s="228">
        <v>15.2</v>
      </c>
      <c r="G25" s="228">
        <v>61</v>
      </c>
      <c r="H25" s="228">
        <v>0</v>
      </c>
      <c r="I25" s="228">
        <v>2.8</v>
      </c>
      <c r="J25" s="228">
        <v>0</v>
      </c>
      <c r="K25" s="228">
        <v>0</v>
      </c>
      <c r="L25" s="228">
        <v>14.2</v>
      </c>
      <c r="M25" s="228">
        <v>4</v>
      </c>
      <c r="N25" s="228">
        <v>2</v>
      </c>
      <c r="O25" s="228">
        <v>0.4</v>
      </c>
      <c r="P25" s="229">
        <v>1.72</v>
      </c>
    </row>
    <row r="26" spans="1:16" ht="15" thickBot="1" x14ac:dyDescent="0.35">
      <c r="A26" s="241"/>
      <c r="B26" s="9" t="s">
        <v>11</v>
      </c>
      <c r="C26" s="6"/>
      <c r="D26" s="79">
        <f t="shared" ref="D26:P26" si="2">SUM(D23:D25)</f>
        <v>10.999999999999998</v>
      </c>
      <c r="E26" s="79">
        <f t="shared" si="2"/>
        <v>26.995000000000005</v>
      </c>
      <c r="F26" s="79">
        <f t="shared" si="2"/>
        <v>101.27000000000001</v>
      </c>
      <c r="G26" s="79">
        <f t="shared" si="2"/>
        <v>691.75</v>
      </c>
      <c r="H26" s="79">
        <f t="shared" si="2"/>
        <v>0.107</v>
      </c>
      <c r="I26" s="79">
        <f t="shared" si="2"/>
        <v>4.5749999999999993</v>
      </c>
      <c r="J26" s="79">
        <f t="shared" si="2"/>
        <v>0.16300000000000001</v>
      </c>
      <c r="K26" s="79">
        <f t="shared" si="2"/>
        <v>1.8499999999999999</v>
      </c>
      <c r="L26" s="79">
        <f t="shared" si="2"/>
        <v>190.74999999999997</v>
      </c>
      <c r="M26" s="79">
        <f t="shared" si="2"/>
        <v>253.65</v>
      </c>
      <c r="N26" s="79">
        <f t="shared" si="2"/>
        <v>56.5</v>
      </c>
      <c r="O26" s="79">
        <f t="shared" si="2"/>
        <v>1.96</v>
      </c>
      <c r="P26" s="230">
        <f t="shared" si="2"/>
        <v>36.72</v>
      </c>
    </row>
    <row r="27" spans="1:16" x14ac:dyDescent="0.3">
      <c r="B27" s="163" t="s">
        <v>165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ht="22.8" x14ac:dyDescent="0.3">
      <c r="A28" s="164" t="s">
        <v>206</v>
      </c>
      <c r="B28" s="170" t="s">
        <v>212</v>
      </c>
      <c r="C28" s="242">
        <v>40</v>
      </c>
      <c r="D28" s="244">
        <v>10.24</v>
      </c>
      <c r="E28" s="244">
        <v>10.44</v>
      </c>
      <c r="F28" s="244">
        <v>0</v>
      </c>
      <c r="G28" s="244">
        <v>137.19999999999999</v>
      </c>
      <c r="H28" s="244">
        <v>1.2E-2</v>
      </c>
      <c r="I28" s="244">
        <v>2.8</v>
      </c>
      <c r="J28" s="244">
        <v>9.2000000000000012E-2</v>
      </c>
      <c r="K28" s="244">
        <v>0.2</v>
      </c>
      <c r="L28" s="244">
        <v>360</v>
      </c>
      <c r="M28" s="244">
        <v>236</v>
      </c>
      <c r="N28" s="244">
        <v>20</v>
      </c>
      <c r="O28" s="244">
        <v>0.36</v>
      </c>
      <c r="P28" s="159">
        <v>35.61</v>
      </c>
    </row>
    <row r="29" spans="1:16" x14ac:dyDescent="0.3">
      <c r="A29" s="164" t="s">
        <v>209</v>
      </c>
      <c r="B29" s="8" t="s">
        <v>211</v>
      </c>
      <c r="C29" s="5">
        <v>25</v>
      </c>
      <c r="D29" s="83">
        <v>1.87</v>
      </c>
      <c r="E29" s="83">
        <v>0.72</v>
      </c>
      <c r="F29" s="83">
        <v>12.75</v>
      </c>
      <c r="G29" s="83">
        <v>65.5</v>
      </c>
      <c r="H29" s="83">
        <v>0.02</v>
      </c>
      <c r="I29" s="83">
        <v>0</v>
      </c>
      <c r="J29" s="83">
        <v>0</v>
      </c>
      <c r="K29" s="83">
        <v>0.42</v>
      </c>
      <c r="L29" s="83">
        <v>4.75</v>
      </c>
      <c r="M29" s="83">
        <v>16.25</v>
      </c>
      <c r="N29" s="83">
        <v>3.25</v>
      </c>
      <c r="O29" s="83">
        <v>0.3</v>
      </c>
      <c r="P29" s="159">
        <v>2.3199999999999998</v>
      </c>
    </row>
    <row r="30" spans="1:16" ht="15" thickBot="1" x14ac:dyDescent="0.35">
      <c r="A30" s="236" t="s">
        <v>213</v>
      </c>
      <c r="B30" s="226" t="s">
        <v>35</v>
      </c>
      <c r="C30" s="227" t="s">
        <v>36</v>
      </c>
      <c r="D30" s="228">
        <v>0.1</v>
      </c>
      <c r="E30" s="228">
        <v>0</v>
      </c>
      <c r="F30" s="228">
        <v>15.2</v>
      </c>
      <c r="G30" s="228">
        <v>61</v>
      </c>
      <c r="H30" s="228">
        <v>0</v>
      </c>
      <c r="I30" s="228">
        <v>2.8</v>
      </c>
      <c r="J30" s="228">
        <v>0</v>
      </c>
      <c r="K30" s="228">
        <v>0</v>
      </c>
      <c r="L30" s="228">
        <v>14.2</v>
      </c>
      <c r="M30" s="228">
        <v>4</v>
      </c>
      <c r="N30" s="228">
        <v>2</v>
      </c>
      <c r="O30" s="228">
        <v>0.4</v>
      </c>
      <c r="P30" s="229">
        <v>3.76</v>
      </c>
    </row>
    <row r="31" spans="1:16" ht="15" thickBot="1" x14ac:dyDescent="0.35">
      <c r="A31" s="241"/>
      <c r="B31" s="9" t="s">
        <v>11</v>
      </c>
      <c r="C31" s="6"/>
      <c r="D31" s="79">
        <f t="shared" ref="D31:P31" si="3">SUM(D28:D30)</f>
        <v>12.209999999999999</v>
      </c>
      <c r="E31" s="79">
        <f t="shared" si="3"/>
        <v>11.16</v>
      </c>
      <c r="F31" s="79">
        <f t="shared" si="3"/>
        <v>27.95</v>
      </c>
      <c r="G31" s="79">
        <f t="shared" si="3"/>
        <v>263.7</v>
      </c>
      <c r="H31" s="79">
        <f t="shared" si="3"/>
        <v>3.2000000000000001E-2</v>
      </c>
      <c r="I31" s="79">
        <f t="shared" si="3"/>
        <v>5.6</v>
      </c>
      <c r="J31" s="79">
        <f t="shared" si="3"/>
        <v>9.2000000000000012E-2</v>
      </c>
      <c r="K31" s="79">
        <f t="shared" si="3"/>
        <v>0.62</v>
      </c>
      <c r="L31" s="79">
        <f t="shared" si="3"/>
        <v>378.95</v>
      </c>
      <c r="M31" s="79">
        <f t="shared" si="3"/>
        <v>256.25</v>
      </c>
      <c r="N31" s="79">
        <f t="shared" si="3"/>
        <v>25.25</v>
      </c>
      <c r="O31" s="79">
        <f t="shared" si="3"/>
        <v>1.06</v>
      </c>
      <c r="P31" s="230">
        <f t="shared" si="3"/>
        <v>41.69</v>
      </c>
    </row>
    <row r="32" spans="1:16" x14ac:dyDescent="0.3">
      <c r="B32" s="163" t="s">
        <v>171</v>
      </c>
      <c r="C32" s="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9"/>
    </row>
    <row r="33" spans="1:16" x14ac:dyDescent="0.3">
      <c r="A33" s="164" t="s">
        <v>220</v>
      </c>
      <c r="B33" s="8" t="s">
        <v>106</v>
      </c>
      <c r="C33" s="242">
        <v>75</v>
      </c>
      <c r="D33" s="244">
        <v>13.35</v>
      </c>
      <c r="E33" s="244">
        <v>13.125</v>
      </c>
      <c r="F33" s="244">
        <v>10.725</v>
      </c>
      <c r="G33" s="244">
        <v>214.5</v>
      </c>
      <c r="H33" s="244">
        <v>6.7500000000000004E-2</v>
      </c>
      <c r="I33" s="244">
        <v>0</v>
      </c>
      <c r="J33" s="244">
        <v>0.03</v>
      </c>
      <c r="K33" s="244">
        <v>0.375</v>
      </c>
      <c r="L33" s="244">
        <v>29.25</v>
      </c>
      <c r="M33" s="244">
        <v>138.75</v>
      </c>
      <c r="N33" s="244">
        <v>19.5</v>
      </c>
      <c r="O33" s="244">
        <v>2.1</v>
      </c>
      <c r="P33" s="159">
        <v>29.25</v>
      </c>
    </row>
    <row r="34" spans="1:16" x14ac:dyDescent="0.3">
      <c r="A34" s="164" t="s">
        <v>209</v>
      </c>
      <c r="B34" s="8" t="s">
        <v>211</v>
      </c>
      <c r="C34" s="5">
        <v>25</v>
      </c>
      <c r="D34" s="83">
        <v>1.87</v>
      </c>
      <c r="E34" s="83">
        <v>0.72</v>
      </c>
      <c r="F34" s="83">
        <v>12.75</v>
      </c>
      <c r="G34" s="83">
        <v>65.5</v>
      </c>
      <c r="H34" s="83">
        <v>0.02</v>
      </c>
      <c r="I34" s="83">
        <v>0</v>
      </c>
      <c r="J34" s="83">
        <v>0</v>
      </c>
      <c r="K34" s="83">
        <v>0.42</v>
      </c>
      <c r="L34" s="83">
        <v>4.75</v>
      </c>
      <c r="M34" s="83">
        <v>16.25</v>
      </c>
      <c r="N34" s="83">
        <v>3.25</v>
      </c>
      <c r="O34" s="83">
        <v>0.3</v>
      </c>
      <c r="P34" s="159">
        <v>2.3199999999999998</v>
      </c>
    </row>
    <row r="35" spans="1:16" ht="15" thickBot="1" x14ac:dyDescent="0.35">
      <c r="A35" s="236" t="s">
        <v>213</v>
      </c>
      <c r="B35" s="226" t="s">
        <v>35</v>
      </c>
      <c r="C35" s="227" t="s">
        <v>36</v>
      </c>
      <c r="D35" s="228">
        <v>0.1</v>
      </c>
      <c r="E35" s="228">
        <v>0</v>
      </c>
      <c r="F35" s="228">
        <v>15.2</v>
      </c>
      <c r="G35" s="228">
        <v>61</v>
      </c>
      <c r="H35" s="228">
        <v>0</v>
      </c>
      <c r="I35" s="228">
        <v>2.8</v>
      </c>
      <c r="J35" s="228">
        <v>0</v>
      </c>
      <c r="K35" s="228">
        <v>0</v>
      </c>
      <c r="L35" s="228">
        <v>14.2</v>
      </c>
      <c r="M35" s="228">
        <v>4</v>
      </c>
      <c r="N35" s="228">
        <v>2</v>
      </c>
      <c r="O35" s="228">
        <v>0.4</v>
      </c>
      <c r="P35" s="229">
        <v>3.76</v>
      </c>
    </row>
    <row r="36" spans="1:16" ht="15" thickBot="1" x14ac:dyDescent="0.35">
      <c r="A36" s="241"/>
      <c r="B36" s="9" t="s">
        <v>11</v>
      </c>
      <c r="C36" s="6"/>
      <c r="D36" s="79">
        <f t="shared" ref="D36:P36" si="4">SUM(D33:D35)</f>
        <v>15.319999999999999</v>
      </c>
      <c r="E36" s="79">
        <f t="shared" si="4"/>
        <v>13.845000000000001</v>
      </c>
      <c r="F36" s="79">
        <f t="shared" si="4"/>
        <v>38.674999999999997</v>
      </c>
      <c r="G36" s="79">
        <f t="shared" si="4"/>
        <v>341</v>
      </c>
      <c r="H36" s="79">
        <f t="shared" si="4"/>
        <v>8.7500000000000008E-2</v>
      </c>
      <c r="I36" s="79">
        <f t="shared" si="4"/>
        <v>2.8</v>
      </c>
      <c r="J36" s="79">
        <f t="shared" si="4"/>
        <v>0.03</v>
      </c>
      <c r="K36" s="79">
        <f t="shared" si="4"/>
        <v>0.79499999999999993</v>
      </c>
      <c r="L36" s="79">
        <f t="shared" si="4"/>
        <v>48.2</v>
      </c>
      <c r="M36" s="79">
        <f t="shared" si="4"/>
        <v>159</v>
      </c>
      <c r="N36" s="79">
        <f t="shared" si="4"/>
        <v>24.75</v>
      </c>
      <c r="O36" s="79">
        <f t="shared" si="4"/>
        <v>2.8</v>
      </c>
      <c r="P36" s="230">
        <f t="shared" si="4"/>
        <v>35.33</v>
      </c>
    </row>
    <row r="37" spans="1:16" x14ac:dyDescent="0.3">
      <c r="B37" s="156" t="s">
        <v>176</v>
      </c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9"/>
    </row>
    <row r="38" spans="1:16" x14ac:dyDescent="0.3">
      <c r="A38" s="164" t="s">
        <v>219</v>
      </c>
      <c r="B38" s="8" t="s">
        <v>265</v>
      </c>
      <c r="C38" s="5" t="s">
        <v>264</v>
      </c>
      <c r="D38" s="83">
        <v>5.6</v>
      </c>
      <c r="E38" s="83">
        <v>5</v>
      </c>
      <c r="F38" s="83">
        <v>30</v>
      </c>
      <c r="G38" s="83">
        <v>186</v>
      </c>
      <c r="H38" s="83">
        <v>0.06</v>
      </c>
      <c r="I38" s="83">
        <v>1.2</v>
      </c>
      <c r="J38" s="83">
        <v>0.04</v>
      </c>
      <c r="K38" s="83">
        <v>0</v>
      </c>
      <c r="L38" s="83">
        <v>238</v>
      </c>
      <c r="M38" s="83">
        <v>182</v>
      </c>
      <c r="N38" s="83">
        <v>28</v>
      </c>
      <c r="O38" s="83">
        <v>0.2</v>
      </c>
      <c r="P38" s="159">
        <v>45.64</v>
      </c>
    </row>
    <row r="39" spans="1:16" ht="15" thickBot="1" x14ac:dyDescent="0.35">
      <c r="A39" s="236" t="s">
        <v>217</v>
      </c>
      <c r="B39" s="226" t="s">
        <v>218</v>
      </c>
      <c r="C39" s="227">
        <v>40</v>
      </c>
      <c r="D39" s="228">
        <v>3</v>
      </c>
      <c r="E39" s="228">
        <v>3.92</v>
      </c>
      <c r="F39" s="228">
        <v>29.76</v>
      </c>
      <c r="G39" s="228">
        <v>166.8</v>
      </c>
      <c r="H39" s="228">
        <v>3.2000000000000001E-2</v>
      </c>
      <c r="I39" s="228">
        <v>0</v>
      </c>
      <c r="J39" s="228">
        <v>4.0000000000000001E-3</v>
      </c>
      <c r="K39" s="228">
        <v>1.4</v>
      </c>
      <c r="L39" s="228">
        <v>11.6</v>
      </c>
      <c r="M39" s="228">
        <v>36</v>
      </c>
      <c r="N39" s="228">
        <v>8</v>
      </c>
      <c r="O39" s="228">
        <v>0.84</v>
      </c>
      <c r="P39" s="229">
        <v>10</v>
      </c>
    </row>
    <row r="40" spans="1:16" ht="15" thickBot="1" x14ac:dyDescent="0.35">
      <c r="A40" s="241"/>
      <c r="B40" s="9" t="s">
        <v>11</v>
      </c>
      <c r="C40" s="6"/>
      <c r="D40" s="79">
        <f t="shared" ref="D40:P40" si="5">SUM(D38:D39)</f>
        <v>8.6</v>
      </c>
      <c r="E40" s="79">
        <f t="shared" si="5"/>
        <v>8.92</v>
      </c>
      <c r="F40" s="79">
        <f t="shared" si="5"/>
        <v>59.760000000000005</v>
      </c>
      <c r="G40" s="79">
        <f t="shared" si="5"/>
        <v>352.8</v>
      </c>
      <c r="H40" s="79">
        <f t="shared" si="5"/>
        <v>9.1999999999999998E-2</v>
      </c>
      <c r="I40" s="79">
        <f t="shared" si="5"/>
        <v>1.2</v>
      </c>
      <c r="J40" s="79">
        <f t="shared" si="5"/>
        <v>4.3999999999999997E-2</v>
      </c>
      <c r="K40" s="79">
        <f t="shared" si="5"/>
        <v>1.4</v>
      </c>
      <c r="L40" s="79">
        <f t="shared" si="5"/>
        <v>249.6</v>
      </c>
      <c r="M40" s="79">
        <f t="shared" si="5"/>
        <v>218</v>
      </c>
      <c r="N40" s="79">
        <f t="shared" si="5"/>
        <v>36</v>
      </c>
      <c r="O40" s="79">
        <f t="shared" si="5"/>
        <v>1.04</v>
      </c>
      <c r="P40" s="230">
        <f t="shared" si="5"/>
        <v>55.64</v>
      </c>
    </row>
    <row r="41" spans="1:16" x14ac:dyDescent="0.3">
      <c r="B41" s="163" t="s">
        <v>178</v>
      </c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9"/>
    </row>
    <row r="42" spans="1:16" x14ac:dyDescent="0.3">
      <c r="A42" s="167" t="s">
        <v>207</v>
      </c>
      <c r="B42" s="8" t="s">
        <v>208</v>
      </c>
      <c r="C42" s="242">
        <v>50</v>
      </c>
      <c r="D42" s="243">
        <v>5.2</v>
      </c>
      <c r="E42" s="243">
        <v>9.35</v>
      </c>
      <c r="F42" s="243">
        <v>0.1</v>
      </c>
      <c r="G42" s="243">
        <v>105.5</v>
      </c>
      <c r="H42" s="243">
        <v>0.11</v>
      </c>
      <c r="I42" s="243">
        <v>0</v>
      </c>
      <c r="J42" s="243">
        <v>0</v>
      </c>
      <c r="K42" s="243">
        <v>0.15</v>
      </c>
      <c r="L42" s="243">
        <v>15.5</v>
      </c>
      <c r="M42" s="243">
        <v>74.5</v>
      </c>
      <c r="N42" s="243">
        <v>9</v>
      </c>
      <c r="O42" s="243">
        <v>0.8</v>
      </c>
      <c r="P42" s="159">
        <v>24.8</v>
      </c>
    </row>
    <row r="43" spans="1:16" x14ac:dyDescent="0.3">
      <c r="A43" s="164" t="s">
        <v>209</v>
      </c>
      <c r="B43" s="8" t="s">
        <v>211</v>
      </c>
      <c r="C43" s="5">
        <v>25</v>
      </c>
      <c r="D43" s="83">
        <v>1.87</v>
      </c>
      <c r="E43" s="83">
        <v>0.72</v>
      </c>
      <c r="F43" s="83">
        <v>12.75</v>
      </c>
      <c r="G43" s="83">
        <v>65.5</v>
      </c>
      <c r="H43" s="83">
        <v>0.02</v>
      </c>
      <c r="I43" s="83">
        <v>0</v>
      </c>
      <c r="J43" s="83">
        <v>0</v>
      </c>
      <c r="K43" s="83">
        <v>0.42</v>
      </c>
      <c r="L43" s="83">
        <v>4.75</v>
      </c>
      <c r="M43" s="83">
        <v>16.25</v>
      </c>
      <c r="N43" s="83">
        <v>3.25</v>
      </c>
      <c r="O43" s="83">
        <v>0.3</v>
      </c>
      <c r="P43" s="159">
        <v>2.3199999999999998</v>
      </c>
    </row>
    <row r="44" spans="1:16" ht="15" thickBot="1" x14ac:dyDescent="0.35">
      <c r="A44" s="236" t="s">
        <v>213</v>
      </c>
      <c r="B44" s="226" t="s">
        <v>35</v>
      </c>
      <c r="C44" s="227" t="s">
        <v>36</v>
      </c>
      <c r="D44" s="228">
        <v>0.1</v>
      </c>
      <c r="E44" s="228">
        <v>0</v>
      </c>
      <c r="F44" s="228">
        <v>15.2</v>
      </c>
      <c r="G44" s="228">
        <v>61</v>
      </c>
      <c r="H44" s="228">
        <v>0</v>
      </c>
      <c r="I44" s="228">
        <v>2.8</v>
      </c>
      <c r="J44" s="228">
        <v>0</v>
      </c>
      <c r="K44" s="228">
        <v>0</v>
      </c>
      <c r="L44" s="228">
        <v>14.2</v>
      </c>
      <c r="M44" s="228">
        <v>4</v>
      </c>
      <c r="N44" s="228">
        <v>2</v>
      </c>
      <c r="O44" s="228">
        <v>0.4</v>
      </c>
      <c r="P44" s="229">
        <v>3.76</v>
      </c>
    </row>
    <row r="45" spans="1:16" ht="15" thickBot="1" x14ac:dyDescent="0.35">
      <c r="A45" s="241"/>
      <c r="B45" s="9" t="s">
        <v>11</v>
      </c>
      <c r="C45" s="6"/>
      <c r="D45" s="79">
        <f t="shared" ref="D45:O45" si="6">SUM(D42:D44)</f>
        <v>7.17</v>
      </c>
      <c r="E45" s="79">
        <f t="shared" si="6"/>
        <v>10.07</v>
      </c>
      <c r="F45" s="79">
        <f t="shared" si="6"/>
        <v>28.049999999999997</v>
      </c>
      <c r="G45" s="79">
        <f t="shared" si="6"/>
        <v>232</v>
      </c>
      <c r="H45" s="79">
        <f t="shared" si="6"/>
        <v>0.13</v>
      </c>
      <c r="I45" s="79">
        <f t="shared" si="6"/>
        <v>2.8</v>
      </c>
      <c r="J45" s="79">
        <f t="shared" si="6"/>
        <v>0</v>
      </c>
      <c r="K45" s="79">
        <f t="shared" si="6"/>
        <v>0.56999999999999995</v>
      </c>
      <c r="L45" s="79">
        <f t="shared" si="6"/>
        <v>34.450000000000003</v>
      </c>
      <c r="M45" s="79">
        <f t="shared" si="6"/>
        <v>94.75</v>
      </c>
      <c r="N45" s="79">
        <f t="shared" si="6"/>
        <v>14.25</v>
      </c>
      <c r="O45" s="79">
        <f t="shared" si="6"/>
        <v>1.5</v>
      </c>
      <c r="P45" s="230">
        <f>SUM(P42:P44)</f>
        <v>30.880000000000003</v>
      </c>
    </row>
    <row r="46" spans="1:16" x14ac:dyDescent="0.3">
      <c r="B46" s="163" t="s">
        <v>183</v>
      </c>
      <c r="C46" s="4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59"/>
    </row>
    <row r="47" spans="1:16" ht="22.8" x14ac:dyDescent="0.3">
      <c r="A47" s="164" t="s">
        <v>221</v>
      </c>
      <c r="B47" s="209" t="s">
        <v>42</v>
      </c>
      <c r="C47" s="210" t="s">
        <v>263</v>
      </c>
      <c r="D47" s="83">
        <v>10.875</v>
      </c>
      <c r="E47" s="83">
        <v>23.175000000000001</v>
      </c>
      <c r="F47" s="83">
        <v>57.61</v>
      </c>
      <c r="G47" s="83">
        <v>481.95</v>
      </c>
      <c r="H47" s="83">
        <v>0.17749999999999999</v>
      </c>
      <c r="I47" s="83">
        <v>1.7250000000000001</v>
      </c>
      <c r="J47" s="83">
        <v>0.16399999999999998</v>
      </c>
      <c r="K47" s="83">
        <v>0.4</v>
      </c>
      <c r="L47" s="83">
        <v>180.7</v>
      </c>
      <c r="M47" s="83">
        <v>275.14999999999998</v>
      </c>
      <c r="N47" s="83">
        <v>62.5</v>
      </c>
      <c r="O47" s="83">
        <v>2.9950000000000001</v>
      </c>
      <c r="P47" s="159">
        <v>23</v>
      </c>
    </row>
    <row r="48" spans="1:16" x14ac:dyDescent="0.3">
      <c r="A48" s="164" t="s">
        <v>222</v>
      </c>
      <c r="B48" s="166" t="s">
        <v>43</v>
      </c>
      <c r="C48" s="5">
        <v>40</v>
      </c>
      <c r="D48" s="83">
        <v>1.1200000000000001</v>
      </c>
      <c r="E48" s="83">
        <v>1.32</v>
      </c>
      <c r="F48" s="83">
        <v>30.92</v>
      </c>
      <c r="G48" s="83">
        <v>140</v>
      </c>
      <c r="H48" s="83">
        <v>1.2E-2</v>
      </c>
      <c r="I48" s="83">
        <v>0</v>
      </c>
      <c r="J48" s="83">
        <v>0</v>
      </c>
      <c r="K48" s="83">
        <v>0.28000000000000003</v>
      </c>
      <c r="L48" s="83">
        <v>6.4</v>
      </c>
      <c r="M48" s="83">
        <v>14.4</v>
      </c>
      <c r="N48" s="83">
        <v>4</v>
      </c>
      <c r="O48" s="83">
        <v>0.6</v>
      </c>
      <c r="P48" s="159">
        <v>14.53</v>
      </c>
    </row>
    <row r="49" spans="1:29" s="77" customFormat="1" ht="15" thickBot="1" x14ac:dyDescent="0.35">
      <c r="A49" s="237" t="s">
        <v>213</v>
      </c>
      <c r="B49" s="168" t="s">
        <v>35</v>
      </c>
      <c r="C49" s="238" t="s">
        <v>36</v>
      </c>
      <c r="D49" s="239">
        <v>0.1</v>
      </c>
      <c r="E49" s="239">
        <v>0</v>
      </c>
      <c r="F49" s="239">
        <v>15.2</v>
      </c>
      <c r="G49" s="239">
        <v>61</v>
      </c>
      <c r="H49" s="239">
        <v>0</v>
      </c>
      <c r="I49" s="239">
        <v>2.8</v>
      </c>
      <c r="J49" s="239">
        <v>0</v>
      </c>
      <c r="K49" s="239">
        <v>0</v>
      </c>
      <c r="L49" s="239">
        <v>14.2</v>
      </c>
      <c r="M49" s="239">
        <v>4</v>
      </c>
      <c r="N49" s="239">
        <v>2</v>
      </c>
      <c r="O49" s="239">
        <v>0.4</v>
      </c>
      <c r="P49" s="240">
        <v>3.76</v>
      </c>
    </row>
    <row r="50" spans="1:29" ht="15" thickBot="1" x14ac:dyDescent="0.35">
      <c r="A50" s="241"/>
      <c r="B50" s="231" t="s">
        <v>11</v>
      </c>
      <c r="C50" s="6"/>
      <c r="D50" s="79">
        <f t="shared" ref="D50:O50" si="7">SUM(D47:D49)</f>
        <v>12.095000000000001</v>
      </c>
      <c r="E50" s="79">
        <f t="shared" si="7"/>
        <v>24.495000000000001</v>
      </c>
      <c r="F50" s="79">
        <f t="shared" si="7"/>
        <v>103.73</v>
      </c>
      <c r="G50" s="79">
        <f t="shared" si="7"/>
        <v>682.95</v>
      </c>
      <c r="H50" s="79">
        <f t="shared" si="7"/>
        <v>0.1895</v>
      </c>
      <c r="I50" s="79">
        <f t="shared" si="7"/>
        <v>4.5250000000000004</v>
      </c>
      <c r="J50" s="79">
        <f t="shared" si="7"/>
        <v>0.16399999999999998</v>
      </c>
      <c r="K50" s="79">
        <f t="shared" si="7"/>
        <v>0.68</v>
      </c>
      <c r="L50" s="79">
        <f t="shared" si="7"/>
        <v>201.29999999999998</v>
      </c>
      <c r="M50" s="79">
        <f t="shared" si="7"/>
        <v>293.54999999999995</v>
      </c>
      <c r="N50" s="79">
        <f t="shared" si="7"/>
        <v>68.5</v>
      </c>
      <c r="O50" s="79">
        <f t="shared" si="7"/>
        <v>3.9950000000000001</v>
      </c>
      <c r="P50" s="230">
        <f>SUM(P47:P49)</f>
        <v>41.29</v>
      </c>
    </row>
    <row r="51" spans="1:29" x14ac:dyDescent="0.3">
      <c r="B51" s="163" t="s">
        <v>187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9"/>
    </row>
    <row r="52" spans="1:29" x14ac:dyDescent="0.3">
      <c r="A52" s="164" t="s">
        <v>184</v>
      </c>
      <c r="B52" s="8" t="s">
        <v>39</v>
      </c>
      <c r="C52" s="242">
        <v>60</v>
      </c>
      <c r="D52" s="244">
        <v>6.24</v>
      </c>
      <c r="E52" s="244">
        <v>12.54</v>
      </c>
      <c r="F52" s="244">
        <v>0</v>
      </c>
      <c r="G52" s="244">
        <v>138</v>
      </c>
      <c r="H52" s="244">
        <v>8.4000000000000005E-2</v>
      </c>
      <c r="I52" s="244">
        <v>0</v>
      </c>
      <c r="J52" s="244">
        <v>0</v>
      </c>
      <c r="K52" s="244">
        <v>0.24</v>
      </c>
      <c r="L52" s="244">
        <v>18.600000000000001</v>
      </c>
      <c r="M52" s="244">
        <v>80.400000000000006</v>
      </c>
      <c r="N52" s="244">
        <v>10.199999999999999</v>
      </c>
      <c r="O52" s="244">
        <v>0.96</v>
      </c>
      <c r="P52" s="159">
        <v>24.16</v>
      </c>
    </row>
    <row r="53" spans="1:29" x14ac:dyDescent="0.3">
      <c r="A53" s="164" t="s">
        <v>209</v>
      </c>
      <c r="B53" s="8" t="s">
        <v>211</v>
      </c>
      <c r="C53" s="5">
        <v>25</v>
      </c>
      <c r="D53" s="83">
        <v>1.87</v>
      </c>
      <c r="E53" s="83">
        <v>0.72</v>
      </c>
      <c r="F53" s="83">
        <v>12.75</v>
      </c>
      <c r="G53" s="83">
        <v>65.5</v>
      </c>
      <c r="H53" s="83">
        <v>0.02</v>
      </c>
      <c r="I53" s="83">
        <v>0</v>
      </c>
      <c r="J53" s="83">
        <v>0</v>
      </c>
      <c r="K53" s="83">
        <v>0.42</v>
      </c>
      <c r="L53" s="83">
        <v>4.75</v>
      </c>
      <c r="M53" s="83">
        <v>16.25</v>
      </c>
      <c r="N53" s="83">
        <v>3.25</v>
      </c>
      <c r="O53" s="83">
        <v>0.3</v>
      </c>
      <c r="P53" s="159">
        <v>2.3199999999999998</v>
      </c>
    </row>
    <row r="54" spans="1:29" ht="15" thickBot="1" x14ac:dyDescent="0.35">
      <c r="A54" s="236" t="s">
        <v>213</v>
      </c>
      <c r="B54" s="226" t="s">
        <v>35</v>
      </c>
      <c r="C54" s="227" t="s">
        <v>36</v>
      </c>
      <c r="D54" s="228">
        <v>0.1</v>
      </c>
      <c r="E54" s="228">
        <v>0</v>
      </c>
      <c r="F54" s="228">
        <v>15.2</v>
      </c>
      <c r="G54" s="228">
        <v>61</v>
      </c>
      <c r="H54" s="228">
        <v>0</v>
      </c>
      <c r="I54" s="228">
        <v>2.8</v>
      </c>
      <c r="J54" s="228">
        <v>0</v>
      </c>
      <c r="K54" s="228">
        <v>0</v>
      </c>
      <c r="L54" s="228">
        <v>14.2</v>
      </c>
      <c r="M54" s="228">
        <v>4</v>
      </c>
      <c r="N54" s="228">
        <v>2</v>
      </c>
      <c r="O54" s="228">
        <v>0.4</v>
      </c>
      <c r="P54" s="229">
        <v>3.76</v>
      </c>
    </row>
    <row r="55" spans="1:29" ht="15" thickBot="1" x14ac:dyDescent="0.35">
      <c r="A55" s="241"/>
      <c r="B55" s="9" t="s">
        <v>11</v>
      </c>
      <c r="C55" s="6"/>
      <c r="D55" s="79">
        <f t="shared" ref="D55:O55" si="8">SUM(D52:D54)</f>
        <v>8.2099999999999991</v>
      </c>
      <c r="E55" s="79">
        <f t="shared" si="8"/>
        <v>13.26</v>
      </c>
      <c r="F55" s="79">
        <f t="shared" si="8"/>
        <v>27.95</v>
      </c>
      <c r="G55" s="79">
        <f t="shared" si="8"/>
        <v>264.5</v>
      </c>
      <c r="H55" s="79">
        <f t="shared" si="8"/>
        <v>0.10400000000000001</v>
      </c>
      <c r="I55" s="79">
        <f t="shared" si="8"/>
        <v>2.8</v>
      </c>
      <c r="J55" s="79">
        <f t="shared" si="8"/>
        <v>0</v>
      </c>
      <c r="K55" s="79">
        <f t="shared" si="8"/>
        <v>0.65999999999999992</v>
      </c>
      <c r="L55" s="79">
        <f t="shared" si="8"/>
        <v>37.549999999999997</v>
      </c>
      <c r="M55" s="79">
        <f t="shared" si="8"/>
        <v>100.65</v>
      </c>
      <c r="N55" s="79">
        <f t="shared" si="8"/>
        <v>15.45</v>
      </c>
      <c r="O55" s="79">
        <f t="shared" si="8"/>
        <v>1.6600000000000001</v>
      </c>
      <c r="P55" s="230">
        <f>SUM(P52:P54)</f>
        <v>30.240000000000002</v>
      </c>
    </row>
    <row r="56" spans="1:29" x14ac:dyDescent="0.3">
      <c r="B56" s="163" t="s">
        <v>191</v>
      </c>
      <c r="C56" s="4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9"/>
    </row>
    <row r="57" spans="1:29" ht="22.8" x14ac:dyDescent="0.3">
      <c r="A57" s="164" t="s">
        <v>206</v>
      </c>
      <c r="B57" s="170" t="s">
        <v>212</v>
      </c>
      <c r="C57" s="242">
        <v>40</v>
      </c>
      <c r="D57" s="244">
        <v>10.24</v>
      </c>
      <c r="E57" s="244">
        <v>10.44</v>
      </c>
      <c r="F57" s="244">
        <v>0</v>
      </c>
      <c r="G57" s="244">
        <v>137.19999999999999</v>
      </c>
      <c r="H57" s="244">
        <v>1.2E-2</v>
      </c>
      <c r="I57" s="244">
        <v>2.8</v>
      </c>
      <c r="J57" s="244">
        <v>9.2000000000000012E-2</v>
      </c>
      <c r="K57" s="244">
        <v>0.2</v>
      </c>
      <c r="L57" s="244">
        <v>360</v>
      </c>
      <c r="M57" s="244">
        <v>236</v>
      </c>
      <c r="N57" s="244">
        <v>20</v>
      </c>
      <c r="O57" s="244">
        <v>0.36</v>
      </c>
      <c r="P57" s="159">
        <v>35.61</v>
      </c>
    </row>
    <row r="58" spans="1:29" x14ac:dyDescent="0.3">
      <c r="A58" s="164" t="s">
        <v>209</v>
      </c>
      <c r="B58" s="8" t="s">
        <v>211</v>
      </c>
      <c r="C58" s="5">
        <v>25</v>
      </c>
      <c r="D58" s="83">
        <v>1.87</v>
      </c>
      <c r="E58" s="83">
        <v>0.72</v>
      </c>
      <c r="F58" s="83">
        <v>12.75</v>
      </c>
      <c r="G58" s="83">
        <v>65.5</v>
      </c>
      <c r="H58" s="83">
        <v>0.02</v>
      </c>
      <c r="I58" s="83">
        <v>0</v>
      </c>
      <c r="J58" s="83">
        <v>0</v>
      </c>
      <c r="K58" s="83">
        <v>0.42</v>
      </c>
      <c r="L58" s="83">
        <v>4.75</v>
      </c>
      <c r="M58" s="83">
        <v>16.25</v>
      </c>
      <c r="N58" s="83">
        <v>3.25</v>
      </c>
      <c r="O58" s="83">
        <v>0.3</v>
      </c>
      <c r="P58" s="159">
        <v>2.3199999999999998</v>
      </c>
    </row>
    <row r="59" spans="1:29" ht="15" thickBot="1" x14ac:dyDescent="0.35">
      <c r="A59" s="236" t="s">
        <v>213</v>
      </c>
      <c r="B59" s="226" t="s">
        <v>35</v>
      </c>
      <c r="C59" s="227" t="s">
        <v>36</v>
      </c>
      <c r="D59" s="228">
        <v>0.1</v>
      </c>
      <c r="E59" s="228">
        <v>0</v>
      </c>
      <c r="F59" s="228">
        <v>15.2</v>
      </c>
      <c r="G59" s="228">
        <v>61</v>
      </c>
      <c r="H59" s="228">
        <v>0</v>
      </c>
      <c r="I59" s="228">
        <v>2.8</v>
      </c>
      <c r="J59" s="228">
        <v>0</v>
      </c>
      <c r="K59" s="228">
        <v>0</v>
      </c>
      <c r="L59" s="228">
        <v>14.2</v>
      </c>
      <c r="M59" s="228">
        <v>4</v>
      </c>
      <c r="N59" s="228">
        <v>2</v>
      </c>
      <c r="O59" s="228">
        <v>0.4</v>
      </c>
      <c r="P59" s="229">
        <v>3.76</v>
      </c>
    </row>
    <row r="60" spans="1:29" ht="15" thickBot="1" x14ac:dyDescent="0.35">
      <c r="A60" s="241"/>
      <c r="B60" s="9" t="s">
        <v>11</v>
      </c>
      <c r="C60" s="6"/>
      <c r="D60" s="79">
        <f t="shared" ref="D60:O60" si="9">SUM(D57:D59)</f>
        <v>12.209999999999999</v>
      </c>
      <c r="E60" s="79">
        <f t="shared" si="9"/>
        <v>11.16</v>
      </c>
      <c r="F60" s="79">
        <f t="shared" si="9"/>
        <v>27.95</v>
      </c>
      <c r="G60" s="79">
        <f t="shared" si="9"/>
        <v>263.7</v>
      </c>
      <c r="H60" s="79">
        <f t="shared" si="9"/>
        <v>3.2000000000000001E-2</v>
      </c>
      <c r="I60" s="79">
        <f t="shared" si="9"/>
        <v>5.6</v>
      </c>
      <c r="J60" s="79">
        <f t="shared" si="9"/>
        <v>9.2000000000000012E-2</v>
      </c>
      <c r="K60" s="79">
        <f t="shared" si="9"/>
        <v>0.62</v>
      </c>
      <c r="L60" s="79">
        <f t="shared" si="9"/>
        <v>378.95</v>
      </c>
      <c r="M60" s="79">
        <f t="shared" si="9"/>
        <v>256.25</v>
      </c>
      <c r="N60" s="79">
        <f t="shared" si="9"/>
        <v>25.25</v>
      </c>
      <c r="O60" s="79">
        <f t="shared" si="9"/>
        <v>1.06</v>
      </c>
      <c r="P60" s="230">
        <f>SUM(P57:P59)</f>
        <v>41.69</v>
      </c>
    </row>
    <row r="61" spans="1:29" ht="15" thickBot="1" x14ac:dyDescent="0.35">
      <c r="A61" s="178"/>
      <c r="B61" s="9" t="s">
        <v>31</v>
      </c>
      <c r="C61" s="6"/>
      <c r="D61" s="79">
        <f t="shared" ref="D61:P61" si="10">D60+D55+D50+D45+D40+D36+D31+D26+D21+D16</f>
        <v>102.58499999999999</v>
      </c>
      <c r="E61" s="79">
        <f t="shared" si="10"/>
        <v>138.89499999999998</v>
      </c>
      <c r="F61" s="79">
        <f t="shared" si="10"/>
        <v>503.14500000000004</v>
      </c>
      <c r="G61" s="79">
        <f t="shared" si="10"/>
        <v>3677.2</v>
      </c>
      <c r="H61" s="79">
        <f t="shared" si="10"/>
        <v>0.996</v>
      </c>
      <c r="I61" s="79">
        <f t="shared" si="10"/>
        <v>33.9</v>
      </c>
      <c r="J61" s="79">
        <f t="shared" si="10"/>
        <v>0.629</v>
      </c>
      <c r="K61" s="79">
        <f t="shared" si="10"/>
        <v>9.1649999999999991</v>
      </c>
      <c r="L61" s="79">
        <f t="shared" si="10"/>
        <v>1803.8</v>
      </c>
      <c r="M61" s="79">
        <f t="shared" si="10"/>
        <v>1944.85</v>
      </c>
      <c r="N61" s="79">
        <f t="shared" si="10"/>
        <v>316.2</v>
      </c>
      <c r="O61" s="79">
        <f t="shared" si="10"/>
        <v>17.614999999999998</v>
      </c>
      <c r="P61" s="162">
        <f t="shared" si="10"/>
        <v>400</v>
      </c>
      <c r="Q61" s="150">
        <f>P61-R61</f>
        <v>0</v>
      </c>
      <c r="R61" s="172">
        <v>400</v>
      </c>
    </row>
    <row r="62" spans="1:29" ht="7.95" customHeight="1" x14ac:dyDescent="0.3">
      <c r="A62" s="176"/>
      <c r="B62" s="14"/>
      <c r="C62" s="15"/>
      <c r="D62" s="80"/>
      <c r="E62" s="80"/>
      <c r="F62" s="80"/>
      <c r="G62" s="80"/>
      <c r="H62" s="80"/>
      <c r="K62" s="172"/>
    </row>
    <row r="63" spans="1:29" s="11" customFormat="1" ht="14.4" customHeight="1" x14ac:dyDescent="0.3">
      <c r="A63" s="175"/>
      <c r="B63" s="271" t="s">
        <v>198</v>
      </c>
      <c r="C63" s="271"/>
      <c r="D63" s="271"/>
      <c r="E63" s="272" t="s">
        <v>241</v>
      </c>
      <c r="F63" s="272"/>
      <c r="G63" s="273" t="s">
        <v>34</v>
      </c>
      <c r="H63" s="273"/>
      <c r="I63" s="273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6.6" customHeight="1" x14ac:dyDescent="0.3">
      <c r="A64" s="176"/>
      <c r="B64" s="189"/>
      <c r="C64" s="214"/>
      <c r="D64" s="215"/>
      <c r="E64" s="216"/>
      <c r="F64" s="216"/>
      <c r="G64" s="211"/>
      <c r="H64" s="211"/>
      <c r="I64" s="212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75"/>
      <c r="B65" s="271" t="s">
        <v>199</v>
      </c>
      <c r="C65" s="271"/>
      <c r="D65" s="271"/>
      <c r="E65" s="272" t="s">
        <v>241</v>
      </c>
      <c r="F65" s="272"/>
      <c r="G65" s="273" t="s">
        <v>247</v>
      </c>
      <c r="H65" s="273"/>
      <c r="I65" s="273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15" thickBot="1" x14ac:dyDescent="0.35">
      <c r="A66" s="176"/>
      <c r="B66" s="13"/>
      <c r="C66" s="173"/>
      <c r="D66" s="132"/>
      <c r="E66" s="132"/>
      <c r="F66" s="132"/>
      <c r="G66" s="132"/>
      <c r="H66" s="132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4.4" customHeight="1" x14ac:dyDescent="0.3">
      <c r="A67" s="175"/>
      <c r="B67" s="285" t="s">
        <v>239</v>
      </c>
      <c r="C67" s="286"/>
      <c r="D67" s="282" t="s">
        <v>95</v>
      </c>
      <c r="E67" s="283"/>
      <c r="F67" s="283"/>
      <c r="G67" s="284"/>
      <c r="H67" s="132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1" customFormat="1" ht="24.6" thickBot="1" x14ac:dyDescent="0.35">
      <c r="A68" s="175"/>
      <c r="B68" s="287"/>
      <c r="C68" s="288"/>
      <c r="D68" s="186" t="s">
        <v>234</v>
      </c>
      <c r="E68" s="187" t="s">
        <v>235</v>
      </c>
      <c r="F68" s="187" t="s">
        <v>236</v>
      </c>
      <c r="G68" s="188" t="s">
        <v>94</v>
      </c>
      <c r="H68" s="132"/>
      <c r="I68" s="150"/>
      <c r="J68" s="150"/>
      <c r="K68" s="151"/>
      <c r="M68" s="10"/>
      <c r="N68" s="10"/>
      <c r="O68"/>
      <c r="P68" s="147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1" customFormat="1" ht="15" thickBot="1" x14ac:dyDescent="0.35">
      <c r="A69" s="175"/>
      <c r="B69" s="289"/>
      <c r="C69" s="290"/>
      <c r="D69" s="91">
        <v>77</v>
      </c>
      <c r="E69" s="79">
        <v>79</v>
      </c>
      <c r="F69" s="79">
        <v>335</v>
      </c>
      <c r="G69" s="85">
        <v>2350</v>
      </c>
      <c r="H69" s="132"/>
      <c r="I69" s="150"/>
      <c r="J69" s="150"/>
      <c r="K69" s="151"/>
      <c r="M69" s="10"/>
      <c r="N69" s="10"/>
      <c r="O69"/>
      <c r="P69" s="147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3">
      <c r="A70" s="13">
        <v>0.25</v>
      </c>
      <c r="B70" s="274" t="s">
        <v>96</v>
      </c>
      <c r="C70" s="275"/>
      <c r="D70" s="92">
        <f>D69*A70</f>
        <v>19.25</v>
      </c>
      <c r="E70" s="89">
        <f>E69*A70</f>
        <v>19.75</v>
      </c>
      <c r="F70" s="89">
        <f>F69*A70</f>
        <v>83.75</v>
      </c>
      <c r="G70" s="86">
        <f>G69*A70</f>
        <v>587.5</v>
      </c>
      <c r="H70" s="132"/>
    </row>
    <row r="71" spans="1:29" x14ac:dyDescent="0.3">
      <c r="A71" s="13">
        <v>10</v>
      </c>
      <c r="B71" s="276" t="s">
        <v>97</v>
      </c>
      <c r="C71" s="277"/>
      <c r="D71" s="93">
        <f>D61/A71</f>
        <v>10.2585</v>
      </c>
      <c r="E71" s="83">
        <f>E61/A71</f>
        <v>13.889499999999998</v>
      </c>
      <c r="F71" s="83">
        <f>F61/A71</f>
        <v>50.314500000000002</v>
      </c>
      <c r="G71" s="78">
        <f>G61/A71</f>
        <v>367.71999999999997</v>
      </c>
      <c r="H71" s="132"/>
    </row>
    <row r="72" spans="1:29" ht="15" thickBot="1" x14ac:dyDescent="0.35">
      <c r="A72" s="175"/>
      <c r="B72" s="278" t="s">
        <v>113</v>
      </c>
      <c r="C72" s="279"/>
      <c r="D72" s="90">
        <f>D71-D70</f>
        <v>-8.9915000000000003</v>
      </c>
      <c r="E72" s="88">
        <f t="shared" ref="E72:G72" si="11">E71-E70</f>
        <v>-5.8605000000000018</v>
      </c>
      <c r="F72" s="88">
        <f t="shared" si="11"/>
        <v>-33.435499999999998</v>
      </c>
      <c r="G72" s="84">
        <f t="shared" si="11"/>
        <v>-219.78000000000003</v>
      </c>
      <c r="H72" s="150"/>
      <c r="I72" s="151"/>
      <c r="J72" s="151"/>
      <c r="K72" s="11"/>
      <c r="L72" s="10"/>
      <c r="N72"/>
    </row>
    <row r="73" spans="1:29" s="199" customFormat="1" ht="16.2" thickBot="1" x14ac:dyDescent="0.35">
      <c r="A73" s="194"/>
      <c r="B73" s="280" t="s">
        <v>114</v>
      </c>
      <c r="C73" s="281"/>
      <c r="D73" s="191">
        <f>D71/D70*100-100</f>
        <v>-46.709090909090911</v>
      </c>
      <c r="E73" s="192">
        <f>E71/E70*100-100</f>
        <v>-29.673417721519002</v>
      </c>
      <c r="F73" s="192">
        <f>F71/F70*100-100</f>
        <v>-39.922985074626858</v>
      </c>
      <c r="G73" s="193">
        <f>G71/G70*100-100</f>
        <v>-37.409361702127661</v>
      </c>
      <c r="H73" s="195"/>
      <c r="I73" s="196"/>
      <c r="J73" s="196"/>
      <c r="K73" s="197"/>
      <c r="L73" s="198"/>
      <c r="M73" s="198"/>
      <c r="P73" s="200"/>
    </row>
    <row r="74" spans="1:29" x14ac:dyDescent="0.3">
      <c r="A74" s="175"/>
      <c r="B74" s="11"/>
      <c r="C74" s="10"/>
      <c r="D74" s="150"/>
      <c r="E74" s="95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75"/>
      <c r="B75" s="11"/>
      <c r="C75" s="10"/>
      <c r="D75" s="150"/>
      <c r="E75" s="95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7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7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7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7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7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7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7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7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75"/>
      <c r="B84" s="151"/>
      <c r="C84" s="11"/>
      <c r="D84" s="150"/>
      <c r="E84" s="150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7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75"/>
      <c r="B86"/>
      <c r="C86"/>
      <c r="D86" s="95"/>
      <c r="E86" s="95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7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7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7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7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7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7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7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7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7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7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7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7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7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7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7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7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7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7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7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7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7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7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7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7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7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7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7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7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7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7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7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7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7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7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7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7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7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7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7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7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7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7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7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7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7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7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7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7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7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7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7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7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7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7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7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7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7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</sheetData>
  <mergeCells count="47">
    <mergeCell ref="B70:C70"/>
    <mergeCell ref="B71:C71"/>
    <mergeCell ref="B72:C72"/>
    <mergeCell ref="B73:C73"/>
    <mergeCell ref="D67:G67"/>
    <mergeCell ref="B67:C69"/>
    <mergeCell ref="P10:P11"/>
    <mergeCell ref="B63:D63"/>
    <mergeCell ref="B65:D65"/>
    <mergeCell ref="E63:F63"/>
    <mergeCell ref="G63:I63"/>
    <mergeCell ref="E65:F65"/>
    <mergeCell ref="G65:I65"/>
    <mergeCell ref="B7:M7"/>
    <mergeCell ref="B8:M8"/>
    <mergeCell ref="A10:A11"/>
    <mergeCell ref="B10:B11"/>
    <mergeCell ref="C10:C11"/>
    <mergeCell ref="D10:F10"/>
    <mergeCell ref="G10:G11"/>
    <mergeCell ref="H10:K10"/>
    <mergeCell ref="L10:O10"/>
    <mergeCell ref="D3:G3"/>
    <mergeCell ref="A3:C3"/>
    <mergeCell ref="I4:K4"/>
    <mergeCell ref="M4:O4"/>
    <mergeCell ref="B6:M6"/>
    <mergeCell ref="D4:G4"/>
    <mergeCell ref="A4:C4"/>
    <mergeCell ref="AA2:AC2"/>
    <mergeCell ref="I3:K3"/>
    <mergeCell ref="M3:O3"/>
    <mergeCell ref="R3:T3"/>
    <mergeCell ref="U3:W3"/>
    <mergeCell ref="X3:Z3"/>
    <mergeCell ref="AA3:AC3"/>
    <mergeCell ref="A1:C1"/>
    <mergeCell ref="A2:C2"/>
    <mergeCell ref="R2:T2"/>
    <mergeCell ref="U2:W2"/>
    <mergeCell ref="X2:Z2"/>
    <mergeCell ref="D2:G2"/>
    <mergeCell ref="D1:F1"/>
    <mergeCell ref="I1:K1"/>
    <mergeCell ref="M1:O1"/>
    <mergeCell ref="I2:K2"/>
    <mergeCell ref="M2:O2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topLeftCell="A58" zoomScale="80" zoomScaleNormal="80" workbookViewId="0">
      <selection sqref="A1:P82"/>
    </sheetView>
  </sheetViews>
  <sheetFormatPr defaultRowHeight="14.4" x14ac:dyDescent="0.3"/>
  <cols>
    <col min="1" max="1" width="7.6640625" style="160" customWidth="1"/>
    <col min="2" max="2" width="22.88671875" style="1" customWidth="1"/>
    <col min="3" max="3" width="7" style="5" customWidth="1"/>
    <col min="4" max="6" width="7.5546875" style="83" customWidth="1"/>
    <col min="7" max="7" width="7.6640625" style="83" customWidth="1"/>
    <col min="8" max="8" width="6.88671875" style="81" customWidth="1"/>
    <col min="9" max="10" width="7.5546875" style="150" customWidth="1"/>
    <col min="11" max="11" width="8" style="151" customWidth="1"/>
    <col min="12" max="12" width="8.21875" style="11" customWidth="1"/>
    <col min="13" max="13" width="7.6640625" style="10" customWidth="1"/>
    <col min="14" max="14" width="7.5546875" style="10" customWidth="1"/>
    <col min="15" max="15" width="9.5546875" customWidth="1"/>
    <col min="16" max="16" width="7.6640625" style="147" customWidth="1"/>
  </cols>
  <sheetData>
    <row r="1" spans="1:29" s="134" customFormat="1" ht="18" customHeight="1" x14ac:dyDescent="0.3">
      <c r="A1" s="250" t="s">
        <v>33</v>
      </c>
      <c r="B1" s="250"/>
      <c r="C1" s="221"/>
      <c r="D1" s="250" t="s">
        <v>32</v>
      </c>
      <c r="E1" s="250"/>
      <c r="F1" s="250"/>
      <c r="G1" s="221"/>
      <c r="H1" s="222"/>
      <c r="I1" s="251" t="s">
        <v>32</v>
      </c>
      <c r="J1" s="251"/>
      <c r="K1" s="251"/>
      <c r="L1" s="232"/>
      <c r="M1" s="251"/>
      <c r="N1" s="251"/>
      <c r="O1" s="251"/>
      <c r="P1" s="223"/>
    </row>
    <row r="2" spans="1:29" s="136" customFormat="1" ht="60.75" customHeight="1" x14ac:dyDescent="0.2">
      <c r="A2" s="253" t="s">
        <v>237</v>
      </c>
      <c r="B2" s="253"/>
      <c r="C2" s="217"/>
      <c r="D2" s="255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5"/>
      <c r="F2" s="255"/>
      <c r="G2" s="255"/>
      <c r="H2" s="218"/>
      <c r="I2" s="252" t="s">
        <v>118</v>
      </c>
      <c r="J2" s="252"/>
      <c r="K2" s="252"/>
      <c r="L2" s="233"/>
      <c r="M2" s="252"/>
      <c r="N2" s="252"/>
      <c r="O2" s="252"/>
      <c r="P2" s="135"/>
      <c r="R2" s="253" t="s">
        <v>231</v>
      </c>
      <c r="S2" s="253"/>
      <c r="T2" s="253"/>
      <c r="U2" s="253" t="s">
        <v>131</v>
      </c>
      <c r="V2" s="253"/>
      <c r="W2" s="253"/>
      <c r="X2" s="253" t="s">
        <v>132</v>
      </c>
      <c r="Y2" s="253"/>
      <c r="Z2" s="253"/>
      <c r="AA2" s="253" t="s">
        <v>133</v>
      </c>
      <c r="AB2" s="253"/>
      <c r="AC2" s="253"/>
    </row>
    <row r="3" spans="1:29" s="184" customFormat="1" ht="18" customHeight="1" x14ac:dyDescent="0.2">
      <c r="A3" s="255" t="s">
        <v>238</v>
      </c>
      <c r="B3" s="255"/>
      <c r="C3" s="219"/>
      <c r="D3" s="255" t="str">
        <f>R3</f>
        <v>________________  Н.В. Бокарева</v>
      </c>
      <c r="E3" s="255"/>
      <c r="F3" s="255"/>
      <c r="G3" s="255"/>
      <c r="H3" s="220"/>
      <c r="I3" s="254" t="s">
        <v>246</v>
      </c>
      <c r="J3" s="254"/>
      <c r="K3" s="254"/>
      <c r="L3" s="234"/>
      <c r="M3" s="254"/>
      <c r="N3" s="254"/>
      <c r="O3" s="254"/>
      <c r="P3" s="183"/>
      <c r="R3" s="255" t="s">
        <v>243</v>
      </c>
      <c r="S3" s="255"/>
      <c r="T3" s="255"/>
      <c r="U3" s="255" t="s">
        <v>244</v>
      </c>
      <c r="V3" s="255"/>
      <c r="W3" s="255"/>
      <c r="X3" s="255" t="s">
        <v>252</v>
      </c>
      <c r="Y3" s="255"/>
      <c r="Z3" s="255"/>
      <c r="AA3" s="255" t="s">
        <v>245</v>
      </c>
      <c r="AB3" s="255"/>
      <c r="AC3" s="255"/>
    </row>
    <row r="4" spans="1:29" s="137" customFormat="1" ht="18" customHeight="1" x14ac:dyDescent="0.25">
      <c r="A4" s="255" t="s">
        <v>253</v>
      </c>
      <c r="B4" s="255"/>
      <c r="C4" s="219"/>
      <c r="D4" s="255" t="s">
        <v>253</v>
      </c>
      <c r="E4" s="255"/>
      <c r="F4" s="255"/>
      <c r="G4" s="255"/>
      <c r="H4" s="220"/>
      <c r="I4" s="255" t="s">
        <v>254</v>
      </c>
      <c r="J4" s="255"/>
      <c r="K4" s="255"/>
      <c r="L4" s="235"/>
      <c r="M4" s="255"/>
      <c r="N4" s="255"/>
      <c r="O4" s="255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6" t="s">
        <v>255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6" t="s">
        <v>203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45"/>
      <c r="B8" s="257" t="s">
        <v>204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49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8" t="s">
        <v>135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232</v>
      </c>
      <c r="H10" s="264" t="s">
        <v>136</v>
      </c>
      <c r="I10" s="265"/>
      <c r="J10" s="265"/>
      <c r="K10" s="266"/>
      <c r="L10" s="264" t="s">
        <v>137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138</v>
      </c>
      <c r="I11" s="87" t="s">
        <v>139</v>
      </c>
      <c r="J11" s="87" t="s">
        <v>140</v>
      </c>
      <c r="K11" s="87" t="s">
        <v>141</v>
      </c>
      <c r="L11" s="87" t="s">
        <v>142</v>
      </c>
      <c r="M11" s="87" t="s">
        <v>143</v>
      </c>
      <c r="N11" s="87" t="s">
        <v>144</v>
      </c>
      <c r="O11" s="87" t="s">
        <v>145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55"/>
      <c r="B13" s="156" t="s">
        <v>146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149</v>
      </c>
      <c r="B14" s="8" t="s">
        <v>7</v>
      </c>
      <c r="C14" s="5" t="s">
        <v>150</v>
      </c>
      <c r="D14" s="83">
        <v>9.5</v>
      </c>
      <c r="E14" s="83">
        <v>15.3</v>
      </c>
      <c r="F14" s="83">
        <v>11.4</v>
      </c>
      <c r="G14" s="83">
        <v>221</v>
      </c>
      <c r="H14" s="83">
        <v>0.05</v>
      </c>
      <c r="I14" s="83">
        <v>0.8</v>
      </c>
      <c r="J14" s="83">
        <v>0.11</v>
      </c>
      <c r="K14" s="83">
        <v>0.5</v>
      </c>
      <c r="L14" s="83">
        <v>21</v>
      </c>
      <c r="M14" s="83">
        <v>108</v>
      </c>
      <c r="N14" s="83">
        <v>16</v>
      </c>
      <c r="O14" s="83">
        <v>1.5</v>
      </c>
      <c r="P14" s="159">
        <v>35.479999999999997</v>
      </c>
    </row>
    <row r="15" spans="1:29" ht="22.8" x14ac:dyDescent="0.3">
      <c r="A15" s="160" t="s">
        <v>168</v>
      </c>
      <c r="B15" s="170" t="s">
        <v>169</v>
      </c>
      <c r="C15" s="5" t="s">
        <v>257</v>
      </c>
      <c r="D15" s="83">
        <v>3.7700000000000005</v>
      </c>
      <c r="E15" s="83">
        <v>0.45</v>
      </c>
      <c r="F15" s="83">
        <v>19.36</v>
      </c>
      <c r="G15" s="83">
        <v>96.6</v>
      </c>
      <c r="H15" s="83">
        <v>0.03</v>
      </c>
      <c r="I15" s="83">
        <v>0.01</v>
      </c>
      <c r="J15" s="83">
        <v>0</v>
      </c>
      <c r="K15" s="83">
        <v>0.53</v>
      </c>
      <c r="L15" s="83">
        <v>3.8</v>
      </c>
      <c r="M15" s="83">
        <v>23.8</v>
      </c>
      <c r="N15" s="83">
        <v>5.4</v>
      </c>
      <c r="O15" s="83">
        <v>0.52</v>
      </c>
      <c r="P15" s="159">
        <v>9.64</v>
      </c>
    </row>
    <row r="16" spans="1:29" x14ac:dyDescent="0.3">
      <c r="A16" s="160" t="s">
        <v>152</v>
      </c>
      <c r="B16" s="8" t="s">
        <v>9</v>
      </c>
      <c r="C16" s="5">
        <v>50</v>
      </c>
      <c r="D16" s="83">
        <v>0.95</v>
      </c>
      <c r="E16" s="83">
        <v>4.45</v>
      </c>
      <c r="F16" s="83">
        <v>3.85</v>
      </c>
      <c r="G16" s="83">
        <v>59.5</v>
      </c>
      <c r="H16" s="83">
        <v>0.01</v>
      </c>
      <c r="I16" s="83">
        <v>3.5</v>
      </c>
      <c r="J16" s="83">
        <v>0</v>
      </c>
      <c r="K16" s="83">
        <v>1.55</v>
      </c>
      <c r="L16" s="83">
        <v>20.5</v>
      </c>
      <c r="M16" s="83">
        <v>18.5</v>
      </c>
      <c r="N16" s="83">
        <v>7.5</v>
      </c>
      <c r="O16" s="83">
        <v>0.35</v>
      </c>
      <c r="P16" s="159">
        <v>6.8</v>
      </c>
    </row>
    <row r="17" spans="1:16" x14ac:dyDescent="0.3">
      <c r="A17" s="160" t="s">
        <v>153</v>
      </c>
      <c r="B17" s="8" t="s">
        <v>210</v>
      </c>
      <c r="C17" s="5" t="s">
        <v>14</v>
      </c>
      <c r="D17" s="83">
        <v>2.0699999999999998</v>
      </c>
      <c r="E17" s="83">
        <v>0.37</v>
      </c>
      <c r="F17" s="83">
        <v>10.71</v>
      </c>
      <c r="G17" s="83">
        <v>57.01</v>
      </c>
      <c r="H17" s="83">
        <v>0.05</v>
      </c>
      <c r="I17" s="83">
        <v>0</v>
      </c>
      <c r="J17" s="83">
        <v>0</v>
      </c>
      <c r="K17" s="83">
        <v>0</v>
      </c>
      <c r="L17" s="83">
        <v>11.02</v>
      </c>
      <c r="M17" s="83">
        <v>49.77</v>
      </c>
      <c r="N17" s="83">
        <v>14.8</v>
      </c>
      <c r="O17" s="83">
        <v>1.22</v>
      </c>
      <c r="P17" s="159">
        <v>1.85</v>
      </c>
    </row>
    <row r="18" spans="1:16" ht="15" thickBot="1" x14ac:dyDescent="0.35">
      <c r="A18" s="160" t="s">
        <v>154</v>
      </c>
      <c r="B18" s="8" t="s">
        <v>10</v>
      </c>
      <c r="C18" s="5" t="s">
        <v>15</v>
      </c>
      <c r="D18" s="83">
        <v>0.3</v>
      </c>
      <c r="E18" s="83">
        <v>0</v>
      </c>
      <c r="F18" s="83">
        <v>20.100000000000001</v>
      </c>
      <c r="G18" s="83">
        <v>81</v>
      </c>
      <c r="H18" s="83">
        <v>0</v>
      </c>
      <c r="I18" s="83">
        <v>0.8</v>
      </c>
      <c r="J18" s="83">
        <v>0</v>
      </c>
      <c r="K18" s="83">
        <v>0</v>
      </c>
      <c r="L18" s="83">
        <v>10</v>
      </c>
      <c r="M18" s="83">
        <v>6</v>
      </c>
      <c r="N18" s="83">
        <v>3</v>
      </c>
      <c r="O18" s="83">
        <v>0.6</v>
      </c>
      <c r="P18" s="159">
        <v>12</v>
      </c>
    </row>
    <row r="19" spans="1:16" s="2" customFormat="1" ht="15" thickBot="1" x14ac:dyDescent="0.35">
      <c r="A19" s="161"/>
      <c r="B19" s="9" t="s">
        <v>11</v>
      </c>
      <c r="C19" s="6"/>
      <c r="D19" s="79">
        <f t="shared" ref="D19:P19" si="0">SUM(D14:D18)</f>
        <v>16.59</v>
      </c>
      <c r="E19" s="79">
        <f t="shared" si="0"/>
        <v>20.57</v>
      </c>
      <c r="F19" s="79">
        <f t="shared" si="0"/>
        <v>65.42</v>
      </c>
      <c r="G19" s="79">
        <f t="shared" si="0"/>
        <v>515.11</v>
      </c>
      <c r="H19" s="79">
        <f t="shared" si="0"/>
        <v>0.14000000000000001</v>
      </c>
      <c r="I19" s="79">
        <f t="shared" si="0"/>
        <v>5.1100000000000003</v>
      </c>
      <c r="J19" s="79">
        <f t="shared" si="0"/>
        <v>0.11</v>
      </c>
      <c r="K19" s="79">
        <f t="shared" si="0"/>
        <v>2.58</v>
      </c>
      <c r="L19" s="79">
        <f t="shared" si="0"/>
        <v>66.319999999999993</v>
      </c>
      <c r="M19" s="79">
        <f t="shared" si="0"/>
        <v>206.07000000000002</v>
      </c>
      <c r="N19" s="79">
        <f t="shared" si="0"/>
        <v>46.7</v>
      </c>
      <c r="O19" s="79">
        <f t="shared" si="0"/>
        <v>4.1899999999999995</v>
      </c>
      <c r="P19" s="162">
        <f t="shared" si="0"/>
        <v>65.77</v>
      </c>
    </row>
    <row r="20" spans="1:16" x14ac:dyDescent="0.3">
      <c r="B20" s="163" t="s">
        <v>155</v>
      </c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9"/>
    </row>
    <row r="21" spans="1:16" x14ac:dyDescent="0.3">
      <c r="A21" s="158" t="s">
        <v>157</v>
      </c>
      <c r="B21" s="8" t="s">
        <v>13</v>
      </c>
      <c r="C21" s="5" t="s">
        <v>258</v>
      </c>
      <c r="D21" s="182">
        <v>26.59090909090909</v>
      </c>
      <c r="E21" s="182">
        <v>23.727272727272727</v>
      </c>
      <c r="F21" s="182">
        <v>16.97727272727273</v>
      </c>
      <c r="G21" s="182">
        <v>387.61363636363637</v>
      </c>
      <c r="H21" s="182">
        <v>0.16363636363636364</v>
      </c>
      <c r="I21" s="182">
        <v>7.7727272727272725</v>
      </c>
      <c r="J21" s="182">
        <v>4.0909090909090909E-2</v>
      </c>
      <c r="K21" s="182">
        <v>0.81818181818181823</v>
      </c>
      <c r="L21" s="182">
        <v>35.795454545454547</v>
      </c>
      <c r="M21" s="182">
        <v>272.04545454545456</v>
      </c>
      <c r="N21" s="182">
        <v>57.272727272727273</v>
      </c>
      <c r="O21" s="182">
        <v>3.4772727272727271</v>
      </c>
      <c r="P21" s="159">
        <v>66.22</v>
      </c>
    </row>
    <row r="22" spans="1:16" x14ac:dyDescent="0.3">
      <c r="A22" s="160" t="s">
        <v>158</v>
      </c>
      <c r="B22" s="8" t="s">
        <v>159</v>
      </c>
      <c r="C22" s="5">
        <v>50</v>
      </c>
      <c r="D22" s="83">
        <v>0.9</v>
      </c>
      <c r="E22" s="83">
        <v>0.05</v>
      </c>
      <c r="F22" s="83">
        <v>4.9000000000000004</v>
      </c>
      <c r="G22" s="83">
        <v>24</v>
      </c>
      <c r="H22" s="83">
        <v>0.01</v>
      </c>
      <c r="I22" s="83">
        <v>2.85</v>
      </c>
      <c r="J22" s="83">
        <v>0</v>
      </c>
      <c r="K22" s="83">
        <v>1.1499999999999999</v>
      </c>
      <c r="L22" s="83">
        <v>16.5</v>
      </c>
      <c r="M22" s="83">
        <v>19</v>
      </c>
      <c r="N22" s="83">
        <v>9.5</v>
      </c>
      <c r="O22" s="83">
        <v>0.65</v>
      </c>
      <c r="P22" s="159">
        <v>2.74</v>
      </c>
    </row>
    <row r="23" spans="1:16" x14ac:dyDescent="0.3">
      <c r="A23" s="160" t="s">
        <v>153</v>
      </c>
      <c r="B23" s="8" t="s">
        <v>210</v>
      </c>
      <c r="C23" s="5" t="s">
        <v>14</v>
      </c>
      <c r="D23" s="83">
        <v>2.0699999999999998</v>
      </c>
      <c r="E23" s="83">
        <v>0.37</v>
      </c>
      <c r="F23" s="83">
        <v>10.71</v>
      </c>
      <c r="G23" s="83">
        <v>57.01</v>
      </c>
      <c r="H23" s="83">
        <v>0.05</v>
      </c>
      <c r="I23" s="83">
        <v>0</v>
      </c>
      <c r="J23" s="83">
        <v>0</v>
      </c>
      <c r="K23" s="83">
        <v>0</v>
      </c>
      <c r="L23" s="83">
        <v>11.02</v>
      </c>
      <c r="M23" s="83">
        <v>49.77</v>
      </c>
      <c r="N23" s="83">
        <v>14.8</v>
      </c>
      <c r="O23" s="83">
        <v>1.22</v>
      </c>
      <c r="P23" s="159">
        <v>1.85</v>
      </c>
    </row>
    <row r="24" spans="1:16" ht="15" thickBot="1" x14ac:dyDescent="0.35">
      <c r="A24" s="225" t="s">
        <v>160</v>
      </c>
      <c r="B24" s="226" t="s">
        <v>105</v>
      </c>
      <c r="C24" s="227" t="s">
        <v>15</v>
      </c>
      <c r="D24" s="228">
        <v>0.5</v>
      </c>
      <c r="E24" s="228">
        <v>0.2</v>
      </c>
      <c r="F24" s="228">
        <v>23.1</v>
      </c>
      <c r="G24" s="228">
        <v>96</v>
      </c>
      <c r="H24" s="228">
        <v>0.02</v>
      </c>
      <c r="I24" s="228">
        <v>4.3</v>
      </c>
      <c r="J24" s="228">
        <v>0</v>
      </c>
      <c r="K24" s="228">
        <v>0.2</v>
      </c>
      <c r="L24" s="228">
        <v>22</v>
      </c>
      <c r="M24" s="228">
        <v>16</v>
      </c>
      <c r="N24" s="228">
        <v>14</v>
      </c>
      <c r="O24" s="228">
        <v>1.1000000000000001</v>
      </c>
      <c r="P24" s="229">
        <v>12</v>
      </c>
    </row>
    <row r="25" spans="1:16" s="2" customFormat="1" ht="15" thickBot="1" x14ac:dyDescent="0.35">
      <c r="A25" s="161"/>
      <c r="B25" s="9" t="s">
        <v>11</v>
      </c>
      <c r="C25" s="6"/>
      <c r="D25" s="79">
        <f t="shared" ref="D25:P25" si="1">SUM(D21:D24)</f>
        <v>30.060909090909089</v>
      </c>
      <c r="E25" s="79">
        <f t="shared" si="1"/>
        <v>24.347272727272728</v>
      </c>
      <c r="F25" s="79">
        <f t="shared" si="1"/>
        <v>55.687272727272735</v>
      </c>
      <c r="G25" s="79">
        <f t="shared" si="1"/>
        <v>564.62363636363636</v>
      </c>
      <c r="H25" s="79">
        <f t="shared" si="1"/>
        <v>0.24363636363636362</v>
      </c>
      <c r="I25" s="79">
        <f t="shared" si="1"/>
        <v>14.922727272727272</v>
      </c>
      <c r="J25" s="79">
        <f t="shared" si="1"/>
        <v>4.0909090909090909E-2</v>
      </c>
      <c r="K25" s="79">
        <f t="shared" si="1"/>
        <v>2.1681818181818184</v>
      </c>
      <c r="L25" s="79">
        <f t="shared" si="1"/>
        <v>85.315454545454543</v>
      </c>
      <c r="M25" s="79">
        <f t="shared" si="1"/>
        <v>356.81545454545454</v>
      </c>
      <c r="N25" s="79">
        <f t="shared" si="1"/>
        <v>95.572727272727278</v>
      </c>
      <c r="O25" s="79">
        <f t="shared" si="1"/>
        <v>6.4472727272727273</v>
      </c>
      <c r="P25" s="230">
        <f t="shared" si="1"/>
        <v>82.809999999999988</v>
      </c>
    </row>
    <row r="26" spans="1:16" x14ac:dyDescent="0.3">
      <c r="B26" s="163" t="s">
        <v>161</v>
      </c>
      <c r="C26" s="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59"/>
    </row>
    <row r="27" spans="1:16" ht="26.4" x14ac:dyDescent="0.3">
      <c r="A27" s="160" t="s">
        <v>163</v>
      </c>
      <c r="B27" s="8" t="s">
        <v>17</v>
      </c>
      <c r="C27" s="5" t="s">
        <v>46</v>
      </c>
      <c r="D27" s="83">
        <v>18.16</v>
      </c>
      <c r="E27" s="83">
        <v>19.350000000000001</v>
      </c>
      <c r="F27" s="83">
        <v>32.583333333333329</v>
      </c>
      <c r="G27" s="83">
        <v>381.73333333333335</v>
      </c>
      <c r="H27" s="83">
        <v>6.4666666666666678E-2</v>
      </c>
      <c r="I27" s="83">
        <v>0.7</v>
      </c>
      <c r="J27" s="83">
        <v>0.14593333333333333</v>
      </c>
      <c r="K27" s="83">
        <v>0.52666666666666662</v>
      </c>
      <c r="L27" s="83">
        <v>290.10000000000002</v>
      </c>
      <c r="M27" s="83">
        <v>297.03333333333336</v>
      </c>
      <c r="N27" s="83">
        <v>35.533333333333331</v>
      </c>
      <c r="O27" s="83">
        <v>0.72666666666666657</v>
      </c>
      <c r="P27" s="159">
        <v>58.26</v>
      </c>
    </row>
    <row r="28" spans="1:16" x14ac:dyDescent="0.3">
      <c r="A28" s="160" t="s">
        <v>153</v>
      </c>
      <c r="B28" s="8" t="s">
        <v>210</v>
      </c>
      <c r="C28" s="5" t="s">
        <v>14</v>
      </c>
      <c r="D28" s="83">
        <v>2.0699999999999998</v>
      </c>
      <c r="E28" s="83">
        <v>0.37</v>
      </c>
      <c r="F28" s="83">
        <v>10.71</v>
      </c>
      <c r="G28" s="83">
        <v>57.01</v>
      </c>
      <c r="H28" s="83">
        <v>0.05</v>
      </c>
      <c r="I28" s="83">
        <v>0</v>
      </c>
      <c r="J28" s="83">
        <v>0</v>
      </c>
      <c r="K28" s="83">
        <v>0</v>
      </c>
      <c r="L28" s="83">
        <v>11.02</v>
      </c>
      <c r="M28" s="83">
        <v>49.77</v>
      </c>
      <c r="N28" s="83">
        <v>14.8</v>
      </c>
      <c r="O28" s="83">
        <v>1.22</v>
      </c>
      <c r="P28" s="159">
        <v>1.85</v>
      </c>
    </row>
    <row r="29" spans="1:16" ht="15" thickBot="1" x14ac:dyDescent="0.35">
      <c r="A29" s="225" t="s">
        <v>164</v>
      </c>
      <c r="B29" s="226" t="s">
        <v>18</v>
      </c>
      <c r="C29" s="227" t="s">
        <v>15</v>
      </c>
      <c r="D29" s="228">
        <v>3.6</v>
      </c>
      <c r="E29" s="228">
        <v>3.3</v>
      </c>
      <c r="F29" s="228">
        <v>25</v>
      </c>
      <c r="G29" s="228">
        <v>144</v>
      </c>
      <c r="H29" s="228">
        <v>0.04</v>
      </c>
      <c r="I29" s="228">
        <v>1.3</v>
      </c>
      <c r="J29" s="228">
        <v>0.02</v>
      </c>
      <c r="K29" s="228">
        <v>0</v>
      </c>
      <c r="L29" s="228">
        <v>124</v>
      </c>
      <c r="M29" s="228">
        <v>110</v>
      </c>
      <c r="N29" s="228">
        <v>27</v>
      </c>
      <c r="O29" s="228">
        <v>0.8</v>
      </c>
      <c r="P29" s="229">
        <v>11</v>
      </c>
    </row>
    <row r="30" spans="1:16" ht="15" thickBot="1" x14ac:dyDescent="0.35">
      <c r="A30" s="161"/>
      <c r="B30" s="9" t="s">
        <v>11</v>
      </c>
      <c r="C30" s="6"/>
      <c r="D30" s="79">
        <f t="shared" ref="D30:P30" si="2">SUM(D27:D29)</f>
        <v>23.830000000000002</v>
      </c>
      <c r="E30" s="79">
        <f t="shared" si="2"/>
        <v>23.020000000000003</v>
      </c>
      <c r="F30" s="79">
        <f t="shared" si="2"/>
        <v>68.293333333333322</v>
      </c>
      <c r="G30" s="79">
        <f t="shared" si="2"/>
        <v>582.74333333333334</v>
      </c>
      <c r="H30" s="79">
        <f t="shared" si="2"/>
        <v>0.15466666666666667</v>
      </c>
      <c r="I30" s="79">
        <f t="shared" si="2"/>
        <v>2</v>
      </c>
      <c r="J30" s="79">
        <f t="shared" si="2"/>
        <v>0.16593333333333332</v>
      </c>
      <c r="K30" s="79">
        <f t="shared" si="2"/>
        <v>0.52666666666666662</v>
      </c>
      <c r="L30" s="79">
        <f t="shared" si="2"/>
        <v>425.12</v>
      </c>
      <c r="M30" s="79">
        <f t="shared" si="2"/>
        <v>456.80333333333334</v>
      </c>
      <c r="N30" s="79">
        <f t="shared" si="2"/>
        <v>77.333333333333329</v>
      </c>
      <c r="O30" s="79">
        <f t="shared" si="2"/>
        <v>2.7466666666666666</v>
      </c>
      <c r="P30" s="230">
        <f t="shared" si="2"/>
        <v>71.11</v>
      </c>
    </row>
    <row r="31" spans="1:16" x14ac:dyDescent="0.3">
      <c r="B31" s="163" t="s">
        <v>165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167</v>
      </c>
      <c r="B32" s="8" t="s">
        <v>20</v>
      </c>
      <c r="C32" s="5" t="s">
        <v>259</v>
      </c>
      <c r="D32" s="83">
        <v>22.09090909090909</v>
      </c>
      <c r="E32" s="83">
        <v>16.936363636363637</v>
      </c>
      <c r="F32" s="83">
        <v>5.2772727272727273</v>
      </c>
      <c r="G32" s="83">
        <v>261.40909090909093</v>
      </c>
      <c r="H32" s="83">
        <v>0.3559090909090909</v>
      </c>
      <c r="I32" s="83">
        <v>10.431818181818182</v>
      </c>
      <c r="J32" s="83">
        <v>9.8672727272727254</v>
      </c>
      <c r="K32" s="83">
        <v>6.627272727272727</v>
      </c>
      <c r="L32" s="83">
        <v>28.227272727272727</v>
      </c>
      <c r="M32" s="83">
        <v>387.81818181818181</v>
      </c>
      <c r="N32" s="83">
        <v>22.09090909090909</v>
      </c>
      <c r="O32" s="83">
        <v>8.2227272727272727</v>
      </c>
      <c r="P32" s="159">
        <v>40.06</v>
      </c>
    </row>
    <row r="33" spans="1:16" x14ac:dyDescent="0.3">
      <c r="A33" s="160" t="s">
        <v>151</v>
      </c>
      <c r="B33" s="8" t="s">
        <v>8</v>
      </c>
      <c r="C33" s="5" t="s">
        <v>257</v>
      </c>
      <c r="D33" s="83">
        <v>5.7</v>
      </c>
      <c r="E33" s="83">
        <v>5.23</v>
      </c>
      <c r="F33" s="83">
        <v>24.72</v>
      </c>
      <c r="G33" s="83">
        <v>168.7</v>
      </c>
      <c r="H33" s="83">
        <v>0.13</v>
      </c>
      <c r="I33" s="83">
        <v>0</v>
      </c>
      <c r="J33" s="83">
        <v>0.02</v>
      </c>
      <c r="K33" s="83">
        <v>0.40999999999999992</v>
      </c>
      <c r="L33" s="83">
        <v>9.5</v>
      </c>
      <c r="M33" s="83">
        <v>135.1</v>
      </c>
      <c r="N33" s="83">
        <v>90.2</v>
      </c>
      <c r="O33" s="83">
        <v>3.03</v>
      </c>
      <c r="P33" s="159">
        <v>12.27</v>
      </c>
    </row>
    <row r="34" spans="1:16" x14ac:dyDescent="0.3">
      <c r="A34" s="160" t="s">
        <v>170</v>
      </c>
      <c r="B34" s="8" t="s">
        <v>21</v>
      </c>
      <c r="C34" s="5">
        <v>30</v>
      </c>
      <c r="D34" s="83">
        <v>0.33</v>
      </c>
      <c r="E34" s="83">
        <v>0.06</v>
      </c>
      <c r="F34" s="83">
        <v>1.1399999999999999</v>
      </c>
      <c r="G34" s="83">
        <v>7.2</v>
      </c>
      <c r="H34" s="83">
        <v>1.7999999999999999E-2</v>
      </c>
      <c r="I34" s="83">
        <v>7.5</v>
      </c>
      <c r="J34" s="83">
        <v>0</v>
      </c>
      <c r="K34" s="83">
        <v>0.21</v>
      </c>
      <c r="L34" s="83">
        <v>4.2</v>
      </c>
      <c r="M34" s="83">
        <v>7.8</v>
      </c>
      <c r="N34" s="83">
        <v>6</v>
      </c>
      <c r="O34" s="83">
        <v>0.27</v>
      </c>
      <c r="P34" s="159">
        <v>13</v>
      </c>
    </row>
    <row r="35" spans="1:16" x14ac:dyDescent="0.3">
      <c r="A35" s="160" t="s">
        <v>153</v>
      </c>
      <c r="B35" s="8" t="s">
        <v>210</v>
      </c>
      <c r="C35" s="5" t="s">
        <v>14</v>
      </c>
      <c r="D35" s="83">
        <v>2.0699999999999998</v>
      </c>
      <c r="E35" s="83">
        <v>0.37</v>
      </c>
      <c r="F35" s="83">
        <v>10.71</v>
      </c>
      <c r="G35" s="83">
        <v>57.01</v>
      </c>
      <c r="H35" s="83">
        <v>0.05</v>
      </c>
      <c r="I35" s="83">
        <v>0</v>
      </c>
      <c r="J35" s="83">
        <v>0</v>
      </c>
      <c r="K35" s="83">
        <v>0</v>
      </c>
      <c r="L35" s="83">
        <v>11.02</v>
      </c>
      <c r="M35" s="83">
        <v>49.77</v>
      </c>
      <c r="N35" s="83">
        <v>14.8</v>
      </c>
      <c r="O35" s="83">
        <v>1.22</v>
      </c>
      <c r="P35" s="159">
        <v>1.85</v>
      </c>
    </row>
    <row r="36" spans="1:16" ht="15" thickBot="1" x14ac:dyDescent="0.35">
      <c r="A36" s="225" t="s">
        <v>154</v>
      </c>
      <c r="B36" s="226" t="s">
        <v>40</v>
      </c>
      <c r="C36" s="227" t="s">
        <v>15</v>
      </c>
      <c r="D36" s="228">
        <v>0.3</v>
      </c>
      <c r="E36" s="228">
        <v>0</v>
      </c>
      <c r="F36" s="228">
        <v>20.100000000000001</v>
      </c>
      <c r="G36" s="228">
        <v>81</v>
      </c>
      <c r="H36" s="228">
        <v>0</v>
      </c>
      <c r="I36" s="228">
        <v>0.8</v>
      </c>
      <c r="J36" s="228">
        <v>0</v>
      </c>
      <c r="K36" s="228">
        <v>0</v>
      </c>
      <c r="L36" s="228">
        <v>10</v>
      </c>
      <c r="M36" s="228">
        <v>6</v>
      </c>
      <c r="N36" s="228">
        <v>3</v>
      </c>
      <c r="O36" s="228">
        <v>0.6</v>
      </c>
      <c r="P36" s="229">
        <v>10.02</v>
      </c>
    </row>
    <row r="37" spans="1:16" ht="15" thickBot="1" x14ac:dyDescent="0.35">
      <c r="A37" s="161"/>
      <c r="B37" s="9" t="s">
        <v>11</v>
      </c>
      <c r="C37" s="6"/>
      <c r="D37" s="79">
        <f t="shared" ref="D37:P37" si="3">SUM(D32:D36)</f>
        <v>30.490909090909089</v>
      </c>
      <c r="E37" s="79">
        <f t="shared" si="3"/>
        <v>22.596363636363638</v>
      </c>
      <c r="F37" s="79">
        <f t="shared" si="3"/>
        <v>61.947272727272725</v>
      </c>
      <c r="G37" s="79">
        <f t="shared" si="3"/>
        <v>575.31909090909085</v>
      </c>
      <c r="H37" s="79">
        <f t="shared" si="3"/>
        <v>0.55390909090909091</v>
      </c>
      <c r="I37" s="79">
        <f t="shared" si="3"/>
        <v>18.731818181818181</v>
      </c>
      <c r="J37" s="79">
        <f t="shared" si="3"/>
        <v>9.887272727272725</v>
      </c>
      <c r="K37" s="79">
        <f t="shared" si="3"/>
        <v>7.2472727272727271</v>
      </c>
      <c r="L37" s="79">
        <f t="shared" si="3"/>
        <v>62.947272727272733</v>
      </c>
      <c r="M37" s="79">
        <f t="shared" si="3"/>
        <v>586.48818181818172</v>
      </c>
      <c r="N37" s="79">
        <f t="shared" si="3"/>
        <v>136.09090909090909</v>
      </c>
      <c r="O37" s="79">
        <f t="shared" si="3"/>
        <v>13.342727272727272</v>
      </c>
      <c r="P37" s="230">
        <f t="shared" si="3"/>
        <v>77.199999999999989</v>
      </c>
    </row>
    <row r="38" spans="1:16" x14ac:dyDescent="0.3">
      <c r="B38" s="163" t="s">
        <v>171</v>
      </c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9"/>
    </row>
    <row r="39" spans="1:16" x14ac:dyDescent="0.3">
      <c r="A39" s="160" t="s">
        <v>173</v>
      </c>
      <c r="B39" s="8" t="s">
        <v>22</v>
      </c>
      <c r="C39" s="5">
        <v>60</v>
      </c>
      <c r="D39" s="83">
        <v>8.0399999999999991</v>
      </c>
      <c r="E39" s="83">
        <v>4.32</v>
      </c>
      <c r="F39" s="83">
        <v>1.86</v>
      </c>
      <c r="G39" s="83">
        <v>77.400000000000006</v>
      </c>
      <c r="H39" s="83">
        <v>4.2000000000000003E-2</v>
      </c>
      <c r="I39" s="83">
        <v>0.72</v>
      </c>
      <c r="J39" s="83">
        <v>1.2E-2</v>
      </c>
      <c r="K39" s="83">
        <v>2.34</v>
      </c>
      <c r="L39" s="83">
        <v>27.6</v>
      </c>
      <c r="M39" s="83">
        <v>87</v>
      </c>
      <c r="N39" s="83">
        <v>13.2</v>
      </c>
      <c r="O39" s="83">
        <v>0.3</v>
      </c>
      <c r="P39" s="159">
        <v>35.97</v>
      </c>
    </row>
    <row r="40" spans="1:16" x14ac:dyDescent="0.3">
      <c r="A40" s="160" t="s">
        <v>174</v>
      </c>
      <c r="B40" s="8" t="s">
        <v>23</v>
      </c>
      <c r="C40" s="5">
        <v>150</v>
      </c>
      <c r="D40" s="83">
        <v>3.15</v>
      </c>
      <c r="E40" s="83">
        <v>6.6</v>
      </c>
      <c r="F40" s="83">
        <v>16.350000000000001</v>
      </c>
      <c r="G40" s="83">
        <v>138</v>
      </c>
      <c r="H40" s="83">
        <v>0.13</v>
      </c>
      <c r="I40" s="83">
        <v>5.0999999999999996</v>
      </c>
      <c r="J40" s="83">
        <v>0.04</v>
      </c>
      <c r="K40" s="83">
        <v>0.15</v>
      </c>
      <c r="L40" s="83">
        <v>39</v>
      </c>
      <c r="M40" s="83">
        <v>85.5</v>
      </c>
      <c r="N40" s="83">
        <v>28.5</v>
      </c>
      <c r="O40" s="83">
        <v>1.05</v>
      </c>
      <c r="P40" s="159">
        <v>17.829999999999998</v>
      </c>
    </row>
    <row r="41" spans="1:16" x14ac:dyDescent="0.3">
      <c r="A41" s="160" t="s">
        <v>170</v>
      </c>
      <c r="B41" s="8" t="s">
        <v>24</v>
      </c>
      <c r="C41" s="5">
        <v>50</v>
      </c>
      <c r="D41" s="83">
        <v>0.4</v>
      </c>
      <c r="E41" s="83">
        <v>0.05</v>
      </c>
      <c r="F41" s="83">
        <v>1.25</v>
      </c>
      <c r="G41" s="83">
        <v>7</v>
      </c>
      <c r="H41" s="83">
        <v>1.4999999999999999E-2</v>
      </c>
      <c r="I41" s="83">
        <v>5</v>
      </c>
      <c r="J41" s="83">
        <v>0</v>
      </c>
      <c r="K41" s="83">
        <v>0.05</v>
      </c>
      <c r="L41" s="83">
        <v>11.5</v>
      </c>
      <c r="M41" s="83">
        <v>21</v>
      </c>
      <c r="N41" s="83">
        <v>7</v>
      </c>
      <c r="O41" s="83">
        <v>0.3</v>
      </c>
      <c r="P41" s="159">
        <v>12</v>
      </c>
    </row>
    <row r="42" spans="1:16" x14ac:dyDescent="0.3">
      <c r="A42" s="160" t="s">
        <v>153</v>
      </c>
      <c r="B42" s="8" t="s">
        <v>210</v>
      </c>
      <c r="C42" s="5" t="s">
        <v>14</v>
      </c>
      <c r="D42" s="83">
        <v>2.0699999999999998</v>
      </c>
      <c r="E42" s="83">
        <v>0.37</v>
      </c>
      <c r="F42" s="83">
        <v>10.71</v>
      </c>
      <c r="G42" s="83">
        <v>57.01</v>
      </c>
      <c r="H42" s="83">
        <v>0.05</v>
      </c>
      <c r="I42" s="83">
        <v>0</v>
      </c>
      <c r="J42" s="83">
        <v>0</v>
      </c>
      <c r="K42" s="83">
        <v>0</v>
      </c>
      <c r="L42" s="83">
        <v>11.02</v>
      </c>
      <c r="M42" s="83">
        <v>49.77</v>
      </c>
      <c r="N42" s="83">
        <v>14.8</v>
      </c>
      <c r="O42" s="83">
        <v>1.22</v>
      </c>
      <c r="P42" s="159">
        <v>1.85</v>
      </c>
    </row>
    <row r="43" spans="1:16" ht="15" thickBot="1" x14ac:dyDescent="0.35">
      <c r="A43" s="225" t="s">
        <v>175</v>
      </c>
      <c r="B43" s="226" t="s">
        <v>25</v>
      </c>
      <c r="C43" s="227">
        <v>200</v>
      </c>
      <c r="D43" s="228">
        <v>0.5</v>
      </c>
      <c r="E43" s="228">
        <v>0.2</v>
      </c>
      <c r="F43" s="228">
        <v>21.8</v>
      </c>
      <c r="G43" s="228">
        <v>90</v>
      </c>
      <c r="H43" s="228">
        <v>0.03</v>
      </c>
      <c r="I43" s="228">
        <v>8</v>
      </c>
      <c r="J43" s="228">
        <v>0</v>
      </c>
      <c r="K43" s="228">
        <v>0.1</v>
      </c>
      <c r="L43" s="228">
        <v>19</v>
      </c>
      <c r="M43" s="228">
        <v>12</v>
      </c>
      <c r="N43" s="228">
        <v>8</v>
      </c>
      <c r="O43" s="228">
        <v>0.5</v>
      </c>
      <c r="P43" s="229">
        <v>13.12</v>
      </c>
    </row>
    <row r="44" spans="1:16" ht="15" thickBot="1" x14ac:dyDescent="0.35">
      <c r="A44" s="161"/>
      <c r="B44" s="9" t="s">
        <v>11</v>
      </c>
      <c r="C44" s="6"/>
      <c r="D44" s="79">
        <f t="shared" ref="D44:P44" si="4">SUM(D39:D43)</f>
        <v>14.16</v>
      </c>
      <c r="E44" s="79">
        <f t="shared" si="4"/>
        <v>11.54</v>
      </c>
      <c r="F44" s="79">
        <f t="shared" si="4"/>
        <v>51.97</v>
      </c>
      <c r="G44" s="79">
        <f t="shared" si="4"/>
        <v>369.41</v>
      </c>
      <c r="H44" s="79">
        <f t="shared" si="4"/>
        <v>0.26700000000000002</v>
      </c>
      <c r="I44" s="79">
        <f t="shared" si="4"/>
        <v>18.82</v>
      </c>
      <c r="J44" s="79">
        <f t="shared" si="4"/>
        <v>5.2000000000000005E-2</v>
      </c>
      <c r="K44" s="79">
        <f t="shared" si="4"/>
        <v>2.6399999999999997</v>
      </c>
      <c r="L44" s="79">
        <f t="shared" si="4"/>
        <v>108.11999999999999</v>
      </c>
      <c r="M44" s="79">
        <f t="shared" si="4"/>
        <v>255.27</v>
      </c>
      <c r="N44" s="79">
        <f t="shared" si="4"/>
        <v>71.5</v>
      </c>
      <c r="O44" s="79">
        <f t="shared" si="4"/>
        <v>3.37</v>
      </c>
      <c r="P44" s="230">
        <f t="shared" si="4"/>
        <v>80.77</v>
      </c>
    </row>
    <row r="45" spans="1:16" x14ac:dyDescent="0.3">
      <c r="B45" s="156" t="s">
        <v>176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ht="19.8" customHeight="1" x14ac:dyDescent="0.3">
      <c r="A46" s="160" t="s">
        <v>260</v>
      </c>
      <c r="B46" s="8" t="s">
        <v>261</v>
      </c>
      <c r="C46" s="5">
        <v>75</v>
      </c>
      <c r="D46" s="83">
        <v>13.125</v>
      </c>
      <c r="E46" s="83">
        <v>18.675000000000001</v>
      </c>
      <c r="F46" s="83">
        <v>6.75</v>
      </c>
      <c r="G46" s="83">
        <v>248.25</v>
      </c>
      <c r="H46" s="83">
        <v>6.7500000000000004E-2</v>
      </c>
      <c r="I46" s="83">
        <v>0</v>
      </c>
      <c r="J46" s="83">
        <v>0.03</v>
      </c>
      <c r="K46" s="83">
        <v>0.375</v>
      </c>
      <c r="L46" s="83">
        <v>29.25</v>
      </c>
      <c r="M46" s="83">
        <v>138.75</v>
      </c>
      <c r="N46" s="83">
        <v>19.5</v>
      </c>
      <c r="O46" s="83">
        <v>2.1</v>
      </c>
      <c r="P46" s="159">
        <v>45</v>
      </c>
    </row>
    <row r="47" spans="1:16" ht="22.8" x14ac:dyDescent="0.3">
      <c r="A47" s="160" t="s">
        <v>168</v>
      </c>
      <c r="B47" s="170" t="s">
        <v>169</v>
      </c>
      <c r="C47" s="5" t="s">
        <v>257</v>
      </c>
      <c r="D47" s="83">
        <v>3.7700000000000005</v>
      </c>
      <c r="E47" s="83">
        <v>0.45</v>
      </c>
      <c r="F47" s="83">
        <v>19.36</v>
      </c>
      <c r="G47" s="83">
        <v>96.6</v>
      </c>
      <c r="H47" s="83">
        <v>0.03</v>
      </c>
      <c r="I47" s="83">
        <v>0.01</v>
      </c>
      <c r="J47" s="83">
        <v>0</v>
      </c>
      <c r="K47" s="83">
        <v>0.53</v>
      </c>
      <c r="L47" s="83">
        <v>3.8</v>
      </c>
      <c r="M47" s="83">
        <v>23.8</v>
      </c>
      <c r="N47" s="83">
        <v>5.4</v>
      </c>
      <c r="O47" s="83">
        <v>0.52</v>
      </c>
      <c r="P47" s="159">
        <v>9.64</v>
      </c>
    </row>
    <row r="48" spans="1:16" x14ac:dyDescent="0.3">
      <c r="A48" s="160" t="s">
        <v>170</v>
      </c>
      <c r="B48" s="8" t="s">
        <v>21</v>
      </c>
      <c r="C48" s="5">
        <v>50</v>
      </c>
      <c r="D48" s="83">
        <v>0.55000000000000004</v>
      </c>
      <c r="E48" s="83">
        <v>0.1</v>
      </c>
      <c r="F48" s="83">
        <v>1.9</v>
      </c>
      <c r="G48" s="83">
        <v>12</v>
      </c>
      <c r="H48" s="83">
        <v>0.03</v>
      </c>
      <c r="I48" s="83">
        <v>12.5</v>
      </c>
      <c r="J48" s="83">
        <v>0</v>
      </c>
      <c r="K48" s="83">
        <v>0.35</v>
      </c>
      <c r="L48" s="83">
        <v>7</v>
      </c>
      <c r="M48" s="83">
        <v>13</v>
      </c>
      <c r="N48" s="83">
        <v>10</v>
      </c>
      <c r="O48" s="83">
        <v>0.45</v>
      </c>
      <c r="P48" s="159">
        <v>13</v>
      </c>
    </row>
    <row r="49" spans="1:16" x14ac:dyDescent="0.3">
      <c r="A49" s="160" t="s">
        <v>153</v>
      </c>
      <c r="B49" s="8" t="s">
        <v>210</v>
      </c>
      <c r="C49" s="5" t="s">
        <v>14</v>
      </c>
      <c r="D49" s="83">
        <v>2.0699999999999998</v>
      </c>
      <c r="E49" s="83">
        <v>0.37</v>
      </c>
      <c r="F49" s="83">
        <v>10.71</v>
      </c>
      <c r="G49" s="83">
        <v>57.01</v>
      </c>
      <c r="H49" s="83">
        <v>0.05</v>
      </c>
      <c r="I49" s="83">
        <v>0</v>
      </c>
      <c r="J49" s="83">
        <v>0</v>
      </c>
      <c r="K49" s="83">
        <v>0</v>
      </c>
      <c r="L49" s="83">
        <v>11.02</v>
      </c>
      <c r="M49" s="83">
        <v>49.77</v>
      </c>
      <c r="N49" s="83">
        <v>14.8</v>
      </c>
      <c r="O49" s="83">
        <v>1.22</v>
      </c>
      <c r="P49" s="159">
        <v>1.85</v>
      </c>
    </row>
    <row r="50" spans="1:16" ht="15" thickBot="1" x14ac:dyDescent="0.35">
      <c r="A50" s="225" t="s">
        <v>177</v>
      </c>
      <c r="B50" s="226" t="s">
        <v>28</v>
      </c>
      <c r="C50" s="227" t="s">
        <v>15</v>
      </c>
      <c r="D50" s="228">
        <v>1.4</v>
      </c>
      <c r="E50" s="228">
        <v>0</v>
      </c>
      <c r="F50" s="228">
        <v>29</v>
      </c>
      <c r="G50" s="228">
        <v>122</v>
      </c>
      <c r="H50" s="228">
        <v>0</v>
      </c>
      <c r="I50" s="228">
        <v>0</v>
      </c>
      <c r="J50" s="228">
        <v>0</v>
      </c>
      <c r="K50" s="228">
        <v>0</v>
      </c>
      <c r="L50" s="228">
        <v>1</v>
      </c>
      <c r="M50" s="228">
        <v>0</v>
      </c>
      <c r="N50" s="228">
        <v>0</v>
      </c>
      <c r="O50" s="228">
        <v>0.1</v>
      </c>
      <c r="P50" s="229">
        <v>4</v>
      </c>
    </row>
    <row r="51" spans="1:16" ht="15" thickBot="1" x14ac:dyDescent="0.35">
      <c r="A51" s="161"/>
      <c r="B51" s="9" t="s">
        <v>11</v>
      </c>
      <c r="C51" s="6"/>
      <c r="D51" s="79">
        <f t="shared" ref="D51:P51" si="5">SUM(D46:D50)</f>
        <v>20.914999999999999</v>
      </c>
      <c r="E51" s="79">
        <f t="shared" si="5"/>
        <v>19.595000000000002</v>
      </c>
      <c r="F51" s="79">
        <f t="shared" si="5"/>
        <v>67.72</v>
      </c>
      <c r="G51" s="79">
        <f t="shared" si="5"/>
        <v>535.86</v>
      </c>
      <c r="H51" s="79">
        <f t="shared" si="5"/>
        <v>0.17749999999999999</v>
      </c>
      <c r="I51" s="79">
        <f t="shared" si="5"/>
        <v>12.51</v>
      </c>
      <c r="J51" s="79">
        <f t="shared" si="5"/>
        <v>0.03</v>
      </c>
      <c r="K51" s="79">
        <f t="shared" si="5"/>
        <v>1.2549999999999999</v>
      </c>
      <c r="L51" s="79">
        <f t="shared" si="5"/>
        <v>52.069999999999993</v>
      </c>
      <c r="M51" s="79">
        <f t="shared" si="5"/>
        <v>225.32000000000002</v>
      </c>
      <c r="N51" s="79">
        <f t="shared" si="5"/>
        <v>49.7</v>
      </c>
      <c r="O51" s="79">
        <f t="shared" si="5"/>
        <v>4.3899999999999997</v>
      </c>
      <c r="P51" s="230">
        <f t="shared" si="5"/>
        <v>73.489999999999995</v>
      </c>
    </row>
    <row r="52" spans="1:16" x14ac:dyDescent="0.3">
      <c r="B52" s="163" t="s">
        <v>178</v>
      </c>
      <c r="C52" s="4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59"/>
    </row>
    <row r="53" spans="1:16" x14ac:dyDescent="0.3">
      <c r="A53" s="158" t="s">
        <v>179</v>
      </c>
      <c r="B53" s="8" t="s">
        <v>180</v>
      </c>
      <c r="C53" s="5" t="s">
        <v>262</v>
      </c>
      <c r="D53" s="182">
        <v>22.175999999999998</v>
      </c>
      <c r="E53" s="182">
        <v>21.824000000000002</v>
      </c>
      <c r="F53" s="182">
        <v>57.728000000000002</v>
      </c>
      <c r="G53" s="182">
        <v>516.26666666666665</v>
      </c>
      <c r="H53" s="182">
        <v>8.7999999999999995E-2</v>
      </c>
      <c r="I53" s="182">
        <v>0.46933333333333338</v>
      </c>
      <c r="J53" s="182">
        <v>7.3333333333333334E-2</v>
      </c>
      <c r="K53" s="182">
        <v>0.93866666666666676</v>
      </c>
      <c r="L53" s="182">
        <v>26.986666666666665</v>
      </c>
      <c r="M53" s="182">
        <v>266.34666666666669</v>
      </c>
      <c r="N53" s="182">
        <v>62.186666666666667</v>
      </c>
      <c r="O53" s="182">
        <v>3.2853333333333339</v>
      </c>
      <c r="P53" s="159">
        <v>62.35</v>
      </c>
    </row>
    <row r="54" spans="1:16" x14ac:dyDescent="0.3">
      <c r="A54" s="160" t="s">
        <v>158</v>
      </c>
      <c r="B54" s="8" t="s">
        <v>159</v>
      </c>
      <c r="C54" s="5">
        <v>50</v>
      </c>
      <c r="D54" s="83">
        <v>0.9</v>
      </c>
      <c r="E54" s="83">
        <v>0.05</v>
      </c>
      <c r="F54" s="83">
        <v>4.9000000000000004</v>
      </c>
      <c r="G54" s="83">
        <v>24</v>
      </c>
      <c r="H54" s="83">
        <v>0.01</v>
      </c>
      <c r="I54" s="83">
        <v>2.85</v>
      </c>
      <c r="J54" s="83">
        <v>0</v>
      </c>
      <c r="K54" s="83">
        <v>1.1499999999999999</v>
      </c>
      <c r="L54" s="83">
        <v>16.5</v>
      </c>
      <c r="M54" s="83">
        <v>19</v>
      </c>
      <c r="N54" s="83">
        <v>9.5</v>
      </c>
      <c r="O54" s="83">
        <v>0.65</v>
      </c>
      <c r="P54" s="159">
        <v>2.74</v>
      </c>
    </row>
    <row r="55" spans="1:16" x14ac:dyDescent="0.3">
      <c r="A55" s="160" t="s">
        <v>153</v>
      </c>
      <c r="B55" s="8" t="s">
        <v>210</v>
      </c>
      <c r="C55" s="5" t="s">
        <v>14</v>
      </c>
      <c r="D55" s="83">
        <v>2.0699999999999998</v>
      </c>
      <c r="E55" s="83">
        <v>0.37</v>
      </c>
      <c r="F55" s="83">
        <v>10.71</v>
      </c>
      <c r="G55" s="83">
        <v>57.01</v>
      </c>
      <c r="H55" s="83">
        <v>0.05</v>
      </c>
      <c r="I55" s="83">
        <v>0</v>
      </c>
      <c r="J55" s="83">
        <v>0</v>
      </c>
      <c r="K55" s="83">
        <v>0</v>
      </c>
      <c r="L55" s="83">
        <v>11.02</v>
      </c>
      <c r="M55" s="83">
        <v>49.77</v>
      </c>
      <c r="N55" s="83">
        <v>14.8</v>
      </c>
      <c r="O55" s="83">
        <v>1.22</v>
      </c>
      <c r="P55" s="159">
        <v>1.85</v>
      </c>
    </row>
    <row r="56" spans="1:16" ht="15" thickBot="1" x14ac:dyDescent="0.35">
      <c r="A56" s="225" t="s">
        <v>181</v>
      </c>
      <c r="B56" s="226" t="s">
        <v>182</v>
      </c>
      <c r="C56" s="227">
        <v>200</v>
      </c>
      <c r="D56" s="228">
        <v>0.7</v>
      </c>
      <c r="E56" s="228">
        <v>0.3</v>
      </c>
      <c r="F56" s="228">
        <v>22.8</v>
      </c>
      <c r="G56" s="228">
        <v>97</v>
      </c>
      <c r="H56" s="228">
        <v>0.01</v>
      </c>
      <c r="I56" s="228">
        <v>70</v>
      </c>
      <c r="J56" s="228">
        <v>0</v>
      </c>
      <c r="K56" s="228">
        <v>0</v>
      </c>
      <c r="L56" s="228">
        <v>12</v>
      </c>
      <c r="M56" s="228">
        <v>3</v>
      </c>
      <c r="N56" s="228">
        <v>3</v>
      </c>
      <c r="O56" s="228">
        <v>1.5</v>
      </c>
      <c r="P56" s="229">
        <v>7</v>
      </c>
    </row>
    <row r="57" spans="1:16" ht="15" thickBot="1" x14ac:dyDescent="0.35">
      <c r="A57" s="161"/>
      <c r="B57" s="9" t="s">
        <v>11</v>
      </c>
      <c r="C57" s="6"/>
      <c r="D57" s="79">
        <f t="shared" ref="D57:P57" si="6">SUM(D53:D56)</f>
        <v>25.845999999999997</v>
      </c>
      <c r="E57" s="79">
        <f t="shared" si="6"/>
        <v>22.544000000000004</v>
      </c>
      <c r="F57" s="79">
        <f t="shared" si="6"/>
        <v>96.137999999999991</v>
      </c>
      <c r="G57" s="79">
        <f t="shared" si="6"/>
        <v>694.27666666666664</v>
      </c>
      <c r="H57" s="79">
        <f t="shared" si="6"/>
        <v>0.158</v>
      </c>
      <c r="I57" s="79">
        <f t="shared" si="6"/>
        <v>73.319333333333333</v>
      </c>
      <c r="J57" s="79">
        <f t="shared" si="6"/>
        <v>7.3333333333333334E-2</v>
      </c>
      <c r="K57" s="79">
        <f t="shared" si="6"/>
        <v>2.0886666666666667</v>
      </c>
      <c r="L57" s="79">
        <f t="shared" si="6"/>
        <v>66.506666666666661</v>
      </c>
      <c r="M57" s="79">
        <f t="shared" si="6"/>
        <v>338.11666666666667</v>
      </c>
      <c r="N57" s="79">
        <f t="shared" si="6"/>
        <v>89.486666666666665</v>
      </c>
      <c r="O57" s="79">
        <f t="shared" si="6"/>
        <v>6.655333333333334</v>
      </c>
      <c r="P57" s="230">
        <f t="shared" si="6"/>
        <v>73.94</v>
      </c>
    </row>
    <row r="58" spans="1:16" x14ac:dyDescent="0.3">
      <c r="B58" s="163" t="s">
        <v>183</v>
      </c>
      <c r="C58" s="4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59"/>
    </row>
    <row r="59" spans="1:16" x14ac:dyDescent="0.3">
      <c r="A59" s="160" t="s">
        <v>184</v>
      </c>
      <c r="B59" s="166" t="s">
        <v>39</v>
      </c>
      <c r="C59" s="5" t="s">
        <v>90</v>
      </c>
      <c r="D59" s="83">
        <v>6.24</v>
      </c>
      <c r="E59" s="83">
        <v>11.22</v>
      </c>
      <c r="F59" s="83">
        <v>0.12</v>
      </c>
      <c r="G59" s="83">
        <v>126.6</v>
      </c>
      <c r="H59" s="83">
        <v>0.13200000000000001</v>
      </c>
      <c r="I59" s="83">
        <v>0</v>
      </c>
      <c r="J59" s="83">
        <v>0</v>
      </c>
      <c r="K59" s="83">
        <v>0.18</v>
      </c>
      <c r="L59" s="83">
        <v>18.600000000000001</v>
      </c>
      <c r="M59" s="83">
        <v>89.4</v>
      </c>
      <c r="N59" s="83">
        <v>10.8</v>
      </c>
      <c r="O59" s="83">
        <v>0.96</v>
      </c>
      <c r="P59" s="159">
        <v>24.16</v>
      </c>
    </row>
    <row r="60" spans="1:16" x14ac:dyDescent="0.3">
      <c r="A60" s="160" t="s">
        <v>242</v>
      </c>
      <c r="B60" s="166" t="s">
        <v>29</v>
      </c>
      <c r="C60" s="5">
        <v>120</v>
      </c>
      <c r="D60" s="83">
        <v>10.28</v>
      </c>
      <c r="E60" s="83">
        <v>16</v>
      </c>
      <c r="F60" s="83">
        <v>2.85</v>
      </c>
      <c r="G60" s="83">
        <v>192</v>
      </c>
      <c r="H60" s="83">
        <v>0.06</v>
      </c>
      <c r="I60" s="83">
        <v>0.34</v>
      </c>
      <c r="J60" s="83">
        <v>0.24</v>
      </c>
      <c r="K60" s="83">
        <v>0.54</v>
      </c>
      <c r="L60" s="83">
        <v>96</v>
      </c>
      <c r="M60" s="83">
        <v>180.57</v>
      </c>
      <c r="N60" s="83">
        <v>14.85</v>
      </c>
      <c r="O60" s="83">
        <v>1.82</v>
      </c>
      <c r="P60" s="159">
        <v>31</v>
      </c>
    </row>
    <row r="61" spans="1:16" s="77" customFormat="1" x14ac:dyDescent="0.3">
      <c r="A61" s="167" t="s">
        <v>185</v>
      </c>
      <c r="B61" s="168" t="s">
        <v>30</v>
      </c>
      <c r="C61" s="12">
        <v>50</v>
      </c>
      <c r="D61" s="182">
        <v>1.55</v>
      </c>
      <c r="E61" s="182">
        <v>0.1</v>
      </c>
      <c r="F61" s="182">
        <v>3.25</v>
      </c>
      <c r="G61" s="182">
        <v>20</v>
      </c>
      <c r="H61" s="182">
        <v>0.05</v>
      </c>
      <c r="I61" s="182">
        <v>5</v>
      </c>
      <c r="J61" s="182">
        <v>0</v>
      </c>
      <c r="K61" s="182">
        <v>0.75</v>
      </c>
      <c r="L61" s="182">
        <v>10</v>
      </c>
      <c r="M61" s="182">
        <v>31</v>
      </c>
      <c r="N61" s="182">
        <v>10.5</v>
      </c>
      <c r="O61" s="182">
        <v>0.35</v>
      </c>
      <c r="P61" s="169">
        <v>11.09</v>
      </c>
    </row>
    <row r="62" spans="1:16" x14ac:dyDescent="0.3">
      <c r="A62" s="160" t="s">
        <v>153</v>
      </c>
      <c r="B62" s="166" t="s">
        <v>210</v>
      </c>
      <c r="C62" s="5" t="s">
        <v>14</v>
      </c>
      <c r="D62" s="83">
        <v>2.0699999999999998</v>
      </c>
      <c r="E62" s="83">
        <v>0.37</v>
      </c>
      <c r="F62" s="83">
        <v>10.71</v>
      </c>
      <c r="G62" s="83">
        <v>57.01</v>
      </c>
      <c r="H62" s="83">
        <v>0.05</v>
      </c>
      <c r="I62" s="83">
        <v>0</v>
      </c>
      <c r="J62" s="83">
        <v>0</v>
      </c>
      <c r="K62" s="83">
        <v>0</v>
      </c>
      <c r="L62" s="83">
        <v>11.02</v>
      </c>
      <c r="M62" s="83">
        <v>49.77</v>
      </c>
      <c r="N62" s="83">
        <v>14.8</v>
      </c>
      <c r="O62" s="83">
        <v>1.22</v>
      </c>
      <c r="P62" s="159">
        <v>1.85</v>
      </c>
    </row>
    <row r="63" spans="1:16" ht="27" thickBot="1" x14ac:dyDescent="0.35">
      <c r="A63" s="225" t="s">
        <v>154</v>
      </c>
      <c r="B63" s="166" t="s">
        <v>186</v>
      </c>
      <c r="C63" s="227" t="s">
        <v>15</v>
      </c>
      <c r="D63" s="228">
        <v>0.3</v>
      </c>
      <c r="E63" s="228">
        <v>0</v>
      </c>
      <c r="F63" s="228">
        <v>20.100000000000001</v>
      </c>
      <c r="G63" s="228">
        <v>81</v>
      </c>
      <c r="H63" s="228">
        <v>0</v>
      </c>
      <c r="I63" s="228">
        <v>0.8</v>
      </c>
      <c r="J63" s="228">
        <v>0</v>
      </c>
      <c r="K63" s="228">
        <v>0</v>
      </c>
      <c r="L63" s="228">
        <v>10</v>
      </c>
      <c r="M63" s="228">
        <v>6</v>
      </c>
      <c r="N63" s="228">
        <v>3</v>
      </c>
      <c r="O63" s="228">
        <v>0.6</v>
      </c>
      <c r="P63" s="229">
        <v>7.51</v>
      </c>
    </row>
    <row r="64" spans="1:16" ht="15" thickBot="1" x14ac:dyDescent="0.35">
      <c r="A64" s="161"/>
      <c r="B64" s="231" t="s">
        <v>11</v>
      </c>
      <c r="C64" s="6"/>
      <c r="D64" s="79">
        <f t="shared" ref="D64:P64" si="7">SUM(D59:D63)</f>
        <v>20.440000000000001</v>
      </c>
      <c r="E64" s="79">
        <f t="shared" si="7"/>
        <v>27.69</v>
      </c>
      <c r="F64" s="79">
        <f t="shared" si="7"/>
        <v>37.03</v>
      </c>
      <c r="G64" s="79">
        <f t="shared" si="7"/>
        <v>476.61</v>
      </c>
      <c r="H64" s="79">
        <f t="shared" si="7"/>
        <v>0.29199999999999998</v>
      </c>
      <c r="I64" s="79">
        <f t="shared" si="7"/>
        <v>6.14</v>
      </c>
      <c r="J64" s="79">
        <f t="shared" si="7"/>
        <v>0.24</v>
      </c>
      <c r="K64" s="79">
        <f t="shared" si="7"/>
        <v>1.47</v>
      </c>
      <c r="L64" s="79">
        <f t="shared" si="7"/>
        <v>145.62</v>
      </c>
      <c r="M64" s="79">
        <f t="shared" si="7"/>
        <v>356.74</v>
      </c>
      <c r="N64" s="79">
        <f t="shared" si="7"/>
        <v>53.95</v>
      </c>
      <c r="O64" s="79">
        <f t="shared" si="7"/>
        <v>4.95</v>
      </c>
      <c r="P64" s="230">
        <f t="shared" si="7"/>
        <v>75.61</v>
      </c>
    </row>
    <row r="65" spans="1:29" x14ac:dyDescent="0.3">
      <c r="B65" s="163" t="s">
        <v>187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59"/>
    </row>
    <row r="66" spans="1:29" x14ac:dyDescent="0.3">
      <c r="A66" s="160" t="s">
        <v>190</v>
      </c>
      <c r="B66" s="8" t="s">
        <v>119</v>
      </c>
      <c r="C66" s="5">
        <v>75</v>
      </c>
      <c r="D66" s="83">
        <v>10.42</v>
      </c>
      <c r="E66" s="83">
        <v>1.57</v>
      </c>
      <c r="F66" s="83">
        <v>7.2</v>
      </c>
      <c r="G66" s="83">
        <v>84.75</v>
      </c>
      <c r="H66" s="83">
        <v>0.05</v>
      </c>
      <c r="I66" s="83">
        <v>0.3</v>
      </c>
      <c r="J66" s="83">
        <v>0.01</v>
      </c>
      <c r="K66" s="83">
        <v>0.75</v>
      </c>
      <c r="L66" s="83">
        <v>26.25</v>
      </c>
      <c r="M66" s="83">
        <v>120</v>
      </c>
      <c r="N66" s="83">
        <v>17.25</v>
      </c>
      <c r="O66" s="83">
        <v>0.45</v>
      </c>
      <c r="P66" s="159">
        <v>32</v>
      </c>
    </row>
    <row r="67" spans="1:29" x14ac:dyDescent="0.3">
      <c r="A67" s="160" t="s">
        <v>174</v>
      </c>
      <c r="B67" s="8" t="s">
        <v>23</v>
      </c>
      <c r="C67" s="5">
        <v>150</v>
      </c>
      <c r="D67" s="83">
        <v>3.15</v>
      </c>
      <c r="E67" s="83">
        <v>6.6</v>
      </c>
      <c r="F67" s="83">
        <v>16.350000000000001</v>
      </c>
      <c r="G67" s="83">
        <v>138</v>
      </c>
      <c r="H67" s="83">
        <v>0.13</v>
      </c>
      <c r="I67" s="83">
        <v>5.0999999999999996</v>
      </c>
      <c r="J67" s="83">
        <v>0.04</v>
      </c>
      <c r="K67" s="83">
        <v>0.15</v>
      </c>
      <c r="L67" s="83">
        <v>39</v>
      </c>
      <c r="M67" s="83">
        <v>85.5</v>
      </c>
      <c r="N67" s="83">
        <v>28.5</v>
      </c>
      <c r="O67" s="83">
        <v>1.05</v>
      </c>
      <c r="P67" s="159">
        <v>17.829999999999998</v>
      </c>
    </row>
    <row r="68" spans="1:29" x14ac:dyDescent="0.3">
      <c r="A68" s="160" t="s">
        <v>170</v>
      </c>
      <c r="B68" s="8" t="s">
        <v>24</v>
      </c>
      <c r="C68" s="5">
        <v>50</v>
      </c>
      <c r="D68" s="83">
        <v>0.4</v>
      </c>
      <c r="E68" s="83">
        <v>0.05</v>
      </c>
      <c r="F68" s="83">
        <v>1.25</v>
      </c>
      <c r="G68" s="83">
        <v>7</v>
      </c>
      <c r="H68" s="83">
        <v>0.01</v>
      </c>
      <c r="I68" s="83">
        <v>5</v>
      </c>
      <c r="J68" s="83">
        <v>0</v>
      </c>
      <c r="K68" s="83">
        <v>0.05</v>
      </c>
      <c r="L68" s="83">
        <v>11.5</v>
      </c>
      <c r="M68" s="83">
        <v>21</v>
      </c>
      <c r="N68" s="83">
        <v>7</v>
      </c>
      <c r="O68" s="83">
        <v>0.3</v>
      </c>
      <c r="P68" s="159">
        <v>12</v>
      </c>
    </row>
    <row r="69" spans="1:29" x14ac:dyDescent="0.3">
      <c r="A69" s="160" t="s">
        <v>153</v>
      </c>
      <c r="B69" s="8" t="s">
        <v>210</v>
      </c>
      <c r="C69" s="5" t="s">
        <v>14</v>
      </c>
      <c r="D69" s="83">
        <v>2.0699999999999998</v>
      </c>
      <c r="E69" s="83">
        <v>0.37</v>
      </c>
      <c r="F69" s="83">
        <v>10.71</v>
      </c>
      <c r="G69" s="83">
        <v>57.01</v>
      </c>
      <c r="H69" s="83">
        <v>0.05</v>
      </c>
      <c r="I69" s="83">
        <v>0</v>
      </c>
      <c r="J69" s="83">
        <v>0</v>
      </c>
      <c r="K69" s="83">
        <v>0</v>
      </c>
      <c r="L69" s="83">
        <v>11.02</v>
      </c>
      <c r="M69" s="83">
        <v>49.77</v>
      </c>
      <c r="N69" s="83">
        <v>14.8</v>
      </c>
      <c r="O69" s="83">
        <v>1.22</v>
      </c>
      <c r="P69" s="159">
        <v>1.85</v>
      </c>
    </row>
    <row r="70" spans="1:29" ht="15" thickBot="1" x14ac:dyDescent="0.35">
      <c r="A70" s="225" t="s">
        <v>160</v>
      </c>
      <c r="B70" s="226" t="s">
        <v>105</v>
      </c>
      <c r="C70" s="227" t="s">
        <v>15</v>
      </c>
      <c r="D70" s="228">
        <v>0.5</v>
      </c>
      <c r="E70" s="228">
        <v>0.2</v>
      </c>
      <c r="F70" s="228">
        <v>23.1</v>
      </c>
      <c r="G70" s="228">
        <v>96</v>
      </c>
      <c r="H70" s="228">
        <v>0.02</v>
      </c>
      <c r="I70" s="228">
        <v>4.3</v>
      </c>
      <c r="J70" s="228">
        <v>0</v>
      </c>
      <c r="K70" s="228">
        <v>0.2</v>
      </c>
      <c r="L70" s="228">
        <v>22</v>
      </c>
      <c r="M70" s="228">
        <v>16</v>
      </c>
      <c r="N70" s="228">
        <v>14</v>
      </c>
      <c r="O70" s="228">
        <v>1.1000000000000001</v>
      </c>
      <c r="P70" s="229">
        <v>12</v>
      </c>
    </row>
    <row r="71" spans="1:29" ht="15" thickBot="1" x14ac:dyDescent="0.35">
      <c r="A71" s="161"/>
      <c r="B71" s="9" t="s">
        <v>11</v>
      </c>
      <c r="C71" s="6"/>
      <c r="D71" s="79">
        <f t="shared" ref="D71:P71" si="8">SUM(D66:D70)</f>
        <v>16.54</v>
      </c>
      <c r="E71" s="79">
        <f t="shared" si="8"/>
        <v>8.7899999999999991</v>
      </c>
      <c r="F71" s="79">
        <f t="shared" si="8"/>
        <v>58.610000000000007</v>
      </c>
      <c r="G71" s="79">
        <f t="shared" si="8"/>
        <v>382.76</v>
      </c>
      <c r="H71" s="79">
        <f t="shared" si="8"/>
        <v>0.26</v>
      </c>
      <c r="I71" s="79">
        <f t="shared" si="8"/>
        <v>14.7</v>
      </c>
      <c r="J71" s="79">
        <f t="shared" si="8"/>
        <v>0.05</v>
      </c>
      <c r="K71" s="79">
        <f t="shared" si="8"/>
        <v>1.1500000000000001</v>
      </c>
      <c r="L71" s="79">
        <f t="shared" si="8"/>
        <v>109.77</v>
      </c>
      <c r="M71" s="79">
        <f t="shared" si="8"/>
        <v>292.27</v>
      </c>
      <c r="N71" s="79">
        <f t="shared" si="8"/>
        <v>81.55</v>
      </c>
      <c r="O71" s="79">
        <f t="shared" si="8"/>
        <v>4.12</v>
      </c>
      <c r="P71" s="230">
        <f t="shared" si="8"/>
        <v>75.680000000000007</v>
      </c>
    </row>
    <row r="72" spans="1:29" x14ac:dyDescent="0.3">
      <c r="B72" s="163" t="s">
        <v>191</v>
      </c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9"/>
    </row>
    <row r="73" spans="1:29" x14ac:dyDescent="0.3">
      <c r="A73" s="160" t="s">
        <v>192</v>
      </c>
      <c r="B73" s="8" t="s">
        <v>193</v>
      </c>
      <c r="C73" s="5" t="s">
        <v>258</v>
      </c>
      <c r="D73" s="83">
        <v>16.559999999999999</v>
      </c>
      <c r="E73" s="83">
        <v>17.28</v>
      </c>
      <c r="F73" s="83">
        <v>19.079999999999998</v>
      </c>
      <c r="G73" s="83">
        <v>297.60000000000002</v>
      </c>
      <c r="H73" s="83">
        <v>0.14000000000000001</v>
      </c>
      <c r="I73" s="83">
        <v>12.48</v>
      </c>
      <c r="J73" s="83">
        <v>0.02</v>
      </c>
      <c r="K73" s="83">
        <v>3.72</v>
      </c>
      <c r="L73" s="83">
        <v>30</v>
      </c>
      <c r="M73" s="83">
        <v>166.8</v>
      </c>
      <c r="N73" s="83">
        <v>46.8</v>
      </c>
      <c r="O73" s="83">
        <v>2.16</v>
      </c>
      <c r="P73" s="159">
        <v>53.02</v>
      </c>
    </row>
    <row r="74" spans="1:29" x14ac:dyDescent="0.3">
      <c r="A74" s="160" t="s">
        <v>195</v>
      </c>
      <c r="B74" s="8" t="s">
        <v>38</v>
      </c>
      <c r="C74" s="5" t="s">
        <v>196</v>
      </c>
      <c r="D74" s="83">
        <v>0.8</v>
      </c>
      <c r="E74" s="83">
        <v>5.05</v>
      </c>
      <c r="F74" s="83">
        <v>1.5</v>
      </c>
      <c r="G74" s="83">
        <v>54.5</v>
      </c>
      <c r="H74" s="83">
        <v>0.01</v>
      </c>
      <c r="I74" s="83">
        <v>9.4499999999999993</v>
      </c>
      <c r="J74" s="83">
        <v>0</v>
      </c>
      <c r="K74" s="83">
        <v>2.25</v>
      </c>
      <c r="L74" s="83">
        <v>21.5</v>
      </c>
      <c r="M74" s="83">
        <v>16</v>
      </c>
      <c r="N74" s="83">
        <v>7.5</v>
      </c>
      <c r="O74" s="83">
        <v>0.3</v>
      </c>
      <c r="P74" s="159">
        <v>6.32</v>
      </c>
    </row>
    <row r="75" spans="1:29" x14ac:dyDescent="0.3">
      <c r="A75" s="160" t="s">
        <v>153</v>
      </c>
      <c r="B75" s="8" t="s">
        <v>210</v>
      </c>
      <c r="C75" s="5" t="s">
        <v>14</v>
      </c>
      <c r="D75" s="83">
        <v>2.0699999999999998</v>
      </c>
      <c r="E75" s="83">
        <v>0.37</v>
      </c>
      <c r="F75" s="83">
        <v>10.71</v>
      </c>
      <c r="G75" s="83">
        <v>57.01</v>
      </c>
      <c r="H75" s="83">
        <v>0.05</v>
      </c>
      <c r="I75" s="83">
        <v>0</v>
      </c>
      <c r="J75" s="83">
        <v>0</v>
      </c>
      <c r="K75" s="83">
        <v>0</v>
      </c>
      <c r="L75" s="83">
        <v>11.02</v>
      </c>
      <c r="M75" s="83">
        <v>49.77</v>
      </c>
      <c r="N75" s="83">
        <v>14.8</v>
      </c>
      <c r="O75" s="83">
        <v>1.22</v>
      </c>
      <c r="P75" s="159">
        <v>1.85</v>
      </c>
    </row>
    <row r="76" spans="1:29" ht="27" thickBot="1" x14ac:dyDescent="0.35">
      <c r="A76" s="225" t="s">
        <v>197</v>
      </c>
      <c r="B76" s="226" t="s">
        <v>41</v>
      </c>
      <c r="C76" s="227" t="s">
        <v>15</v>
      </c>
      <c r="D76" s="228">
        <v>3.2</v>
      </c>
      <c r="E76" s="228">
        <v>2.7</v>
      </c>
      <c r="F76" s="228">
        <v>15.9</v>
      </c>
      <c r="G76" s="228">
        <v>100</v>
      </c>
      <c r="H76" s="228">
        <v>0.04</v>
      </c>
      <c r="I76" s="228">
        <v>1.3</v>
      </c>
      <c r="J76" s="228">
        <v>0.02</v>
      </c>
      <c r="K76" s="228">
        <v>0</v>
      </c>
      <c r="L76" s="228">
        <v>126</v>
      </c>
      <c r="M76" s="228">
        <v>90</v>
      </c>
      <c r="N76" s="228">
        <v>14</v>
      </c>
      <c r="O76" s="228">
        <v>0.1</v>
      </c>
      <c r="P76" s="229">
        <v>12.43</v>
      </c>
    </row>
    <row r="77" spans="1:29" ht="15" thickBot="1" x14ac:dyDescent="0.35">
      <c r="A77" s="161"/>
      <c r="B77" s="9" t="s">
        <v>11</v>
      </c>
      <c r="C77" s="6"/>
      <c r="D77" s="79">
        <f t="shared" ref="D77:P77" si="9">SUM(D73:D76)</f>
        <v>22.63</v>
      </c>
      <c r="E77" s="79">
        <f t="shared" si="9"/>
        <v>25.400000000000002</v>
      </c>
      <c r="F77" s="79">
        <f t="shared" si="9"/>
        <v>47.19</v>
      </c>
      <c r="G77" s="79">
        <f t="shared" si="9"/>
        <v>509.11</v>
      </c>
      <c r="H77" s="79">
        <f t="shared" si="9"/>
        <v>0.24000000000000002</v>
      </c>
      <c r="I77" s="79">
        <f t="shared" si="9"/>
        <v>23.23</v>
      </c>
      <c r="J77" s="79">
        <f t="shared" si="9"/>
        <v>0.04</v>
      </c>
      <c r="K77" s="79">
        <f t="shared" si="9"/>
        <v>5.9700000000000006</v>
      </c>
      <c r="L77" s="79">
        <f t="shared" si="9"/>
        <v>188.51999999999998</v>
      </c>
      <c r="M77" s="79">
        <f t="shared" si="9"/>
        <v>322.57000000000005</v>
      </c>
      <c r="N77" s="79">
        <f t="shared" si="9"/>
        <v>83.1</v>
      </c>
      <c r="O77" s="79">
        <f t="shared" si="9"/>
        <v>3.78</v>
      </c>
      <c r="P77" s="230">
        <f t="shared" si="9"/>
        <v>73.62</v>
      </c>
    </row>
    <row r="78" spans="1:29" ht="15" thickBot="1" x14ac:dyDescent="0.35">
      <c r="A78" s="171"/>
      <c r="B78" s="9" t="s">
        <v>31</v>
      </c>
      <c r="C78" s="6"/>
      <c r="D78" s="79">
        <f t="shared" ref="D78:P78" si="10">D77+D71+D64+D57+D51+D44+D37+D30+D25+D19</f>
        <v>221.50281818181818</v>
      </c>
      <c r="E78" s="79">
        <f t="shared" si="10"/>
        <v>206.09263636363636</v>
      </c>
      <c r="F78" s="79">
        <f t="shared" si="10"/>
        <v>610.00587878787883</v>
      </c>
      <c r="G78" s="79">
        <f t="shared" si="10"/>
        <v>5205.8227272727263</v>
      </c>
      <c r="H78" s="79">
        <f t="shared" si="10"/>
        <v>2.486712121212121</v>
      </c>
      <c r="I78" s="79">
        <f t="shared" si="10"/>
        <v>189.48387878787878</v>
      </c>
      <c r="J78" s="79">
        <f t="shared" si="10"/>
        <v>10.689448484848482</v>
      </c>
      <c r="K78" s="79">
        <f t="shared" si="10"/>
        <v>27.095787878787881</v>
      </c>
      <c r="L78" s="79">
        <f t="shared" si="10"/>
        <v>1310.3093939393939</v>
      </c>
      <c r="M78" s="79">
        <f t="shared" si="10"/>
        <v>3396.4636363636364</v>
      </c>
      <c r="N78" s="79">
        <f t="shared" si="10"/>
        <v>784.98363636363649</v>
      </c>
      <c r="O78" s="79">
        <f t="shared" si="10"/>
        <v>53.992000000000004</v>
      </c>
      <c r="P78" s="162">
        <f t="shared" si="10"/>
        <v>749.99999999999989</v>
      </c>
      <c r="Q78" s="150">
        <f>P78-R78</f>
        <v>0</v>
      </c>
      <c r="R78" s="172">
        <v>750</v>
      </c>
    </row>
    <row r="79" spans="1:29" x14ac:dyDescent="0.3">
      <c r="A79" s="149"/>
      <c r="B79" s="14"/>
      <c r="C79" s="15"/>
      <c r="D79" s="80"/>
      <c r="E79" s="80"/>
      <c r="F79" s="80"/>
      <c r="G79" s="80"/>
      <c r="H79" s="80"/>
      <c r="K79" s="172"/>
    </row>
    <row r="80" spans="1:29" s="11" customFormat="1" ht="14.4" customHeight="1" x14ac:dyDescent="0.3">
      <c r="A80" s="145"/>
      <c r="B80" s="271" t="s">
        <v>198</v>
      </c>
      <c r="C80" s="271"/>
      <c r="D80" s="271"/>
      <c r="E80" s="272" t="s">
        <v>241</v>
      </c>
      <c r="F80" s="272"/>
      <c r="G80" s="273" t="s">
        <v>34</v>
      </c>
      <c r="H80" s="273"/>
      <c r="I80" s="273"/>
      <c r="J80" s="150"/>
      <c r="K80" s="151"/>
      <c r="M80" s="10"/>
      <c r="N80" s="10"/>
      <c r="O80"/>
      <c r="P80" s="147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11" customFormat="1" x14ac:dyDescent="0.3">
      <c r="A81" s="149"/>
      <c r="B81" s="189"/>
      <c r="C81" s="214"/>
      <c r="D81" s="215"/>
      <c r="E81" s="216"/>
      <c r="F81" s="216"/>
      <c r="G81" s="211"/>
      <c r="H81" s="211"/>
      <c r="I81" s="212"/>
      <c r="J81" s="150"/>
      <c r="K81" s="151"/>
      <c r="M81" s="10"/>
      <c r="N81" s="10"/>
      <c r="O81"/>
      <c r="P81" s="147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11" customFormat="1" ht="14.4" customHeight="1" x14ac:dyDescent="0.3">
      <c r="A82" s="145"/>
      <c r="B82" s="271" t="s">
        <v>199</v>
      </c>
      <c r="C82" s="271"/>
      <c r="D82" s="271"/>
      <c r="E82" s="272" t="s">
        <v>241</v>
      </c>
      <c r="F82" s="272"/>
      <c r="G82" s="273" t="s">
        <v>247</v>
      </c>
      <c r="H82" s="273"/>
      <c r="I82" s="273"/>
      <c r="J82" s="150"/>
      <c r="K82" s="151"/>
      <c r="M82" s="10"/>
      <c r="N82" s="10"/>
      <c r="O82"/>
      <c r="P82" s="147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11" customFormat="1" ht="15" thickBot="1" x14ac:dyDescent="0.35">
      <c r="A83" s="149"/>
      <c r="B83" s="13"/>
      <c r="C83" s="173"/>
      <c r="D83" s="132"/>
      <c r="E83" s="132"/>
      <c r="F83" s="132"/>
      <c r="G83" s="132"/>
      <c r="H83" s="132"/>
      <c r="I83" s="150"/>
      <c r="J83" s="150"/>
      <c r="K83" s="151"/>
      <c r="M83" s="10"/>
      <c r="N83" s="10"/>
      <c r="O83"/>
      <c r="P83" s="147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11" customFormat="1" ht="14.4" customHeight="1" x14ac:dyDescent="0.3">
      <c r="A84" s="149"/>
      <c r="B84" s="285" t="s">
        <v>239</v>
      </c>
      <c r="C84" s="286"/>
      <c r="D84" s="282" t="s">
        <v>95</v>
      </c>
      <c r="E84" s="283"/>
      <c r="F84" s="283"/>
      <c r="G84" s="284"/>
      <c r="H84" s="132"/>
      <c r="I84" s="150"/>
      <c r="J84" s="150"/>
      <c r="K84" s="151"/>
      <c r="M84" s="10"/>
      <c r="N84" s="10"/>
      <c r="O84"/>
      <c r="P84" s="147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11" customFormat="1" ht="24.6" thickBot="1" x14ac:dyDescent="0.35">
      <c r="A85" s="149"/>
      <c r="B85" s="287"/>
      <c r="C85" s="288"/>
      <c r="D85" s="186" t="s">
        <v>234</v>
      </c>
      <c r="E85" s="187" t="s">
        <v>235</v>
      </c>
      <c r="F85" s="187" t="s">
        <v>236</v>
      </c>
      <c r="G85" s="188" t="s">
        <v>94</v>
      </c>
      <c r="H85" s="132"/>
      <c r="I85" s="150"/>
      <c r="J85" s="150"/>
      <c r="K85" s="151"/>
      <c r="M85" s="10"/>
      <c r="N85" s="10"/>
      <c r="O85"/>
      <c r="P85" s="147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11" customFormat="1" ht="15" thickBot="1" x14ac:dyDescent="0.35">
      <c r="A86" s="149"/>
      <c r="B86" s="289"/>
      <c r="C86" s="290"/>
      <c r="D86" s="91">
        <v>77</v>
      </c>
      <c r="E86" s="79">
        <v>79</v>
      </c>
      <c r="F86" s="79">
        <v>335</v>
      </c>
      <c r="G86" s="85">
        <v>2350</v>
      </c>
      <c r="H86" s="132"/>
      <c r="I86" s="150"/>
      <c r="J86" s="150"/>
      <c r="K86" s="151"/>
      <c r="M86" s="10"/>
      <c r="N86" s="10"/>
      <c r="O86"/>
      <c r="P86" s="147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3">
      <c r="A87" s="13">
        <v>0.25</v>
      </c>
      <c r="B87" s="274" t="s">
        <v>96</v>
      </c>
      <c r="C87" s="275"/>
      <c r="D87" s="92">
        <f>D86*A87</f>
        <v>19.25</v>
      </c>
      <c r="E87" s="89">
        <f>E86*A87</f>
        <v>19.75</v>
      </c>
      <c r="F87" s="89">
        <f>F86*A87</f>
        <v>83.75</v>
      </c>
      <c r="G87" s="86">
        <f>G86*A87</f>
        <v>587.5</v>
      </c>
      <c r="H87" s="132"/>
    </row>
    <row r="88" spans="1:29" x14ac:dyDescent="0.3">
      <c r="A88" s="13">
        <v>10</v>
      </c>
      <c r="B88" s="276" t="s">
        <v>97</v>
      </c>
      <c r="C88" s="277"/>
      <c r="D88" s="93">
        <f>D78/A88</f>
        <v>22.150281818181817</v>
      </c>
      <c r="E88" s="83">
        <f>E78/A88</f>
        <v>20.609263636363636</v>
      </c>
      <c r="F88" s="83">
        <f>F78/A88</f>
        <v>61.000587878787883</v>
      </c>
      <c r="G88" s="78">
        <f>G78/A88</f>
        <v>520.58227272727265</v>
      </c>
      <c r="H88" s="132"/>
    </row>
    <row r="89" spans="1:29" ht="15" thickBot="1" x14ac:dyDescent="0.35">
      <c r="A89" s="149"/>
      <c r="B89" s="278" t="s">
        <v>113</v>
      </c>
      <c r="C89" s="279"/>
      <c r="D89" s="90">
        <f>D88-D87</f>
        <v>2.9002818181818171</v>
      </c>
      <c r="E89" s="88">
        <f t="shared" ref="E89:G89" si="11">E88-E87</f>
        <v>0.8592636363636359</v>
      </c>
      <c r="F89" s="88">
        <f t="shared" si="11"/>
        <v>-22.749412121212117</v>
      </c>
      <c r="G89" s="84">
        <f t="shared" si="11"/>
        <v>-66.917727272727348</v>
      </c>
      <c r="H89" s="150"/>
      <c r="I89" s="151"/>
      <c r="J89" s="151"/>
      <c r="K89" s="11"/>
      <c r="L89" s="10"/>
      <c r="N89"/>
    </row>
    <row r="90" spans="1:29" s="199" customFormat="1" ht="16.2" thickBot="1" x14ac:dyDescent="0.35">
      <c r="A90" s="201"/>
      <c r="B90" s="280" t="s">
        <v>114</v>
      </c>
      <c r="C90" s="281"/>
      <c r="D90" s="191">
        <f>D88/D87*100-100</f>
        <v>15.066399055489967</v>
      </c>
      <c r="E90" s="192">
        <f>E88/E87*100-100</f>
        <v>4.3507019562715641</v>
      </c>
      <c r="F90" s="192">
        <f>F88/F87*100-100</f>
        <v>-27.163477159656253</v>
      </c>
      <c r="G90" s="193">
        <f>G88/G87*100-100</f>
        <v>-11.390251450676985</v>
      </c>
      <c r="H90" s="195"/>
      <c r="I90" s="196"/>
      <c r="J90" s="196"/>
      <c r="K90" s="197"/>
      <c r="L90" s="198"/>
      <c r="M90" s="198"/>
      <c r="P90" s="200"/>
    </row>
    <row r="91" spans="1:29" x14ac:dyDescent="0.3">
      <c r="A91" s="149"/>
      <c r="B91" s="11"/>
      <c r="C91" s="10"/>
      <c r="D91" s="150"/>
      <c r="E91" s="95"/>
      <c r="F91" s="95"/>
      <c r="G91" s="95"/>
      <c r="H91" s="95"/>
      <c r="I91"/>
      <c r="J91"/>
      <c r="K91"/>
      <c r="L91"/>
      <c r="M91"/>
      <c r="N91"/>
    </row>
    <row r="92" spans="1:29" x14ac:dyDescent="0.3">
      <c r="A92" s="145"/>
      <c r="B92" s="11"/>
      <c r="C92" s="10"/>
      <c r="D92" s="150"/>
      <c r="E92" s="95"/>
      <c r="F92" s="95"/>
      <c r="G92" s="95"/>
      <c r="H92" s="95"/>
      <c r="I92"/>
      <c r="J92"/>
      <c r="K92"/>
      <c r="L92"/>
      <c r="M92"/>
      <c r="N92"/>
    </row>
    <row r="93" spans="1:29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29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29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29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/>
      <c r="C103"/>
      <c r="D103" s="95"/>
      <c r="E103" s="95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</sheetData>
  <mergeCells count="47">
    <mergeCell ref="B89:C89"/>
    <mergeCell ref="B90:C90"/>
    <mergeCell ref="P10:P11"/>
    <mergeCell ref="B80:D80"/>
    <mergeCell ref="B82:D82"/>
    <mergeCell ref="E80:F80"/>
    <mergeCell ref="G80:I80"/>
    <mergeCell ref="E82:F82"/>
    <mergeCell ref="G82:I82"/>
    <mergeCell ref="D84:G84"/>
    <mergeCell ref="L10:O10"/>
    <mergeCell ref="B84:C86"/>
    <mergeCell ref="B87:C87"/>
    <mergeCell ref="B88:C88"/>
    <mergeCell ref="B7:M7"/>
    <mergeCell ref="B8:M8"/>
    <mergeCell ref="A10:A11"/>
    <mergeCell ref="B10:B11"/>
    <mergeCell ref="C10:C11"/>
    <mergeCell ref="D10:F10"/>
    <mergeCell ref="G10:G11"/>
    <mergeCell ref="H10:K10"/>
    <mergeCell ref="A4:B4"/>
    <mergeCell ref="I4:K4"/>
    <mergeCell ref="M4:O4"/>
    <mergeCell ref="B6:M6"/>
    <mergeCell ref="D4:G4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1:B1"/>
    <mergeCell ref="D1:F1"/>
    <mergeCell ref="I1:K1"/>
    <mergeCell ref="M1:O1"/>
    <mergeCell ref="A2:B2"/>
    <mergeCell ref="I2:K2"/>
    <mergeCell ref="M2:O2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topLeftCell="A77" zoomScale="80" zoomScaleNormal="80" workbookViewId="0">
      <selection sqref="A1:P91"/>
    </sheetView>
  </sheetViews>
  <sheetFormatPr defaultRowHeight="14.4" x14ac:dyDescent="0.3"/>
  <cols>
    <col min="1" max="1" width="7.6640625" style="160" customWidth="1"/>
    <col min="2" max="2" width="23.33203125" style="1" customWidth="1"/>
    <col min="3" max="3" width="7" style="5" customWidth="1"/>
    <col min="4" max="4" width="6.109375" style="83" customWidth="1"/>
    <col min="5" max="6" width="7.33203125" style="83" customWidth="1"/>
    <col min="7" max="7" width="8.44140625" style="83" customWidth="1"/>
    <col min="8" max="8" width="7.33203125" style="81" customWidth="1"/>
    <col min="9" max="10" width="7.33203125" style="150" customWidth="1"/>
    <col min="11" max="11" width="7.44140625" style="151" customWidth="1"/>
    <col min="12" max="12" width="8" style="11" customWidth="1"/>
    <col min="13" max="14" width="8" style="10" customWidth="1"/>
    <col min="15" max="15" width="8.44140625" customWidth="1"/>
    <col min="16" max="16" width="9.21875" style="147" customWidth="1"/>
  </cols>
  <sheetData>
    <row r="1" spans="1:29" s="134" customFormat="1" ht="18" customHeight="1" x14ac:dyDescent="0.3">
      <c r="A1" s="251" t="s">
        <v>33</v>
      </c>
      <c r="B1" s="251"/>
      <c r="C1" s="251"/>
      <c r="D1" s="250" t="s">
        <v>32</v>
      </c>
      <c r="E1" s="250"/>
      <c r="F1" s="250"/>
      <c r="G1" s="221"/>
      <c r="H1" s="222"/>
      <c r="I1" s="251" t="s">
        <v>32</v>
      </c>
      <c r="J1" s="251"/>
      <c r="K1" s="251"/>
      <c r="L1" s="232"/>
      <c r="M1" s="251"/>
      <c r="N1" s="251"/>
      <c r="O1" s="251"/>
      <c r="P1" s="223"/>
    </row>
    <row r="2" spans="1:29" s="136" customFormat="1" ht="62.4" customHeight="1" x14ac:dyDescent="0.2">
      <c r="A2" s="252" t="s">
        <v>237</v>
      </c>
      <c r="B2" s="252"/>
      <c r="C2" s="252"/>
      <c r="D2" s="255" t="str">
        <f>AA2</f>
        <v>Директор муниципального казенного общеобразовательного учреждения "Средняя общеобразовательная школа № 4 городского округа город Нововоронеж"</v>
      </c>
      <c r="E2" s="255"/>
      <c r="F2" s="255"/>
      <c r="G2" s="255"/>
      <c r="H2" s="218"/>
      <c r="I2" s="252" t="s">
        <v>118</v>
      </c>
      <c r="J2" s="252"/>
      <c r="K2" s="252"/>
      <c r="L2" s="233"/>
      <c r="M2" s="252"/>
      <c r="N2" s="252"/>
      <c r="O2" s="252"/>
      <c r="P2" s="135"/>
      <c r="R2" s="253" t="s">
        <v>231</v>
      </c>
      <c r="S2" s="253"/>
      <c r="T2" s="253"/>
      <c r="U2" s="253" t="s">
        <v>131</v>
      </c>
      <c r="V2" s="253"/>
      <c r="W2" s="253"/>
      <c r="X2" s="253" t="s">
        <v>132</v>
      </c>
      <c r="Y2" s="253"/>
      <c r="Z2" s="253"/>
      <c r="AA2" s="253" t="s">
        <v>133</v>
      </c>
      <c r="AB2" s="253"/>
      <c r="AC2" s="253"/>
    </row>
    <row r="3" spans="1:29" s="184" customFormat="1" ht="25.5" customHeight="1" x14ac:dyDescent="0.2">
      <c r="A3" s="254" t="s">
        <v>248</v>
      </c>
      <c r="B3" s="254"/>
      <c r="C3" s="254"/>
      <c r="D3" s="255" t="str">
        <f>AA3</f>
        <v>_______________  Т.Д. Зуева</v>
      </c>
      <c r="E3" s="255"/>
      <c r="F3" s="255"/>
      <c r="G3" s="255"/>
      <c r="H3" s="220"/>
      <c r="I3" s="254" t="s">
        <v>246</v>
      </c>
      <c r="J3" s="254"/>
      <c r="K3" s="254"/>
      <c r="L3" s="234"/>
      <c r="M3" s="254"/>
      <c r="N3" s="254"/>
      <c r="O3" s="254"/>
      <c r="P3" s="183"/>
      <c r="R3" s="255" t="s">
        <v>243</v>
      </c>
      <c r="S3" s="255"/>
      <c r="T3" s="255"/>
      <c r="U3" s="255" t="s">
        <v>244</v>
      </c>
      <c r="V3" s="255"/>
      <c r="W3" s="255"/>
      <c r="X3" s="255" t="s">
        <v>249</v>
      </c>
      <c r="Y3" s="255"/>
      <c r="Z3" s="255"/>
      <c r="AA3" s="255" t="s">
        <v>245</v>
      </c>
      <c r="AB3" s="255"/>
      <c r="AC3" s="255"/>
    </row>
    <row r="4" spans="1:29" s="137" customFormat="1" ht="18" customHeight="1" x14ac:dyDescent="0.25">
      <c r="A4" s="255" t="s">
        <v>254</v>
      </c>
      <c r="B4" s="255"/>
      <c r="C4" s="255"/>
      <c r="D4" s="255" t="s">
        <v>253</v>
      </c>
      <c r="E4" s="255"/>
      <c r="F4" s="255"/>
      <c r="G4" s="255"/>
      <c r="H4" s="220"/>
      <c r="I4" s="255" t="s">
        <v>254</v>
      </c>
      <c r="J4" s="255"/>
      <c r="K4" s="255"/>
      <c r="L4" s="235"/>
      <c r="M4" s="255"/>
      <c r="N4" s="255"/>
      <c r="O4" s="255"/>
      <c r="P4" s="138"/>
    </row>
    <row r="5" spans="1:29" ht="14.4" customHeight="1" x14ac:dyDescent="0.3">
      <c r="A5" s="145"/>
      <c r="B5" s="256" t="s">
        <v>255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146"/>
      <c r="O5" s="146"/>
    </row>
    <row r="6" spans="1:29" ht="14.4" customHeight="1" x14ac:dyDescent="0.3">
      <c r="A6" s="145"/>
      <c r="B6" s="256" t="s">
        <v>201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7" t="s">
        <v>202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148"/>
      <c r="O7" s="148"/>
    </row>
    <row r="8" spans="1:29" ht="7.95" customHeight="1" thickBot="1" x14ac:dyDescent="0.35">
      <c r="A8" s="149"/>
      <c r="B8" s="129"/>
      <c r="C8" s="129"/>
      <c r="D8" s="129"/>
      <c r="E8" s="129"/>
      <c r="F8" s="129"/>
      <c r="G8" s="129"/>
      <c r="H8" s="129"/>
    </row>
    <row r="9" spans="1:29" s="152" customFormat="1" ht="15" customHeight="1" thickBot="1" x14ac:dyDescent="0.35">
      <c r="A9" s="293" t="s">
        <v>135</v>
      </c>
      <c r="B9" s="260" t="s">
        <v>0</v>
      </c>
      <c r="C9" s="262" t="s">
        <v>1</v>
      </c>
      <c r="D9" s="264" t="s">
        <v>2</v>
      </c>
      <c r="E9" s="265"/>
      <c r="F9" s="266"/>
      <c r="G9" s="267" t="s">
        <v>232</v>
      </c>
      <c r="H9" s="264" t="s">
        <v>136</v>
      </c>
      <c r="I9" s="265"/>
      <c r="J9" s="265"/>
      <c r="K9" s="266"/>
      <c r="L9" s="264" t="s">
        <v>137</v>
      </c>
      <c r="M9" s="265"/>
      <c r="N9" s="265"/>
      <c r="O9" s="266"/>
      <c r="P9" s="291" t="s">
        <v>6</v>
      </c>
    </row>
    <row r="10" spans="1:29" s="152" customFormat="1" ht="23.4" customHeight="1" thickBot="1" x14ac:dyDescent="0.35">
      <c r="A10" s="294"/>
      <c r="B10" s="261"/>
      <c r="C10" s="263"/>
      <c r="D10" s="87" t="s">
        <v>3</v>
      </c>
      <c r="E10" s="87" t="s">
        <v>4</v>
      </c>
      <c r="F10" s="87" t="s">
        <v>5</v>
      </c>
      <c r="G10" s="268"/>
      <c r="H10" s="87" t="s">
        <v>138</v>
      </c>
      <c r="I10" s="87" t="s">
        <v>139</v>
      </c>
      <c r="J10" s="87" t="s">
        <v>140</v>
      </c>
      <c r="K10" s="87" t="s">
        <v>141</v>
      </c>
      <c r="L10" s="87" t="s">
        <v>142</v>
      </c>
      <c r="M10" s="87" t="s">
        <v>143</v>
      </c>
      <c r="N10" s="87" t="s">
        <v>144</v>
      </c>
      <c r="O10" s="87" t="s">
        <v>145</v>
      </c>
      <c r="P10" s="292"/>
    </row>
    <row r="11" spans="1:29" s="154" customFormat="1" ht="11.4" customHeight="1" thickBot="1" x14ac:dyDescent="0.25">
      <c r="A11" s="153">
        <v>1</v>
      </c>
      <c r="B11" s="153">
        <v>2</v>
      </c>
      <c r="C11" s="153">
        <v>3</v>
      </c>
      <c r="D11" s="153">
        <v>4</v>
      </c>
      <c r="E11" s="153">
        <v>5</v>
      </c>
      <c r="F11" s="153">
        <v>6</v>
      </c>
      <c r="G11" s="153">
        <v>7</v>
      </c>
      <c r="H11" s="153">
        <v>8</v>
      </c>
      <c r="I11" s="153">
        <v>9</v>
      </c>
      <c r="J11" s="153">
        <v>10</v>
      </c>
      <c r="K11" s="153">
        <v>11</v>
      </c>
      <c r="L11" s="153">
        <v>12</v>
      </c>
      <c r="M11" s="153">
        <v>13</v>
      </c>
      <c r="N11" s="153">
        <v>14</v>
      </c>
      <c r="O11" s="153">
        <v>15</v>
      </c>
      <c r="P11" s="185">
        <v>16</v>
      </c>
    </row>
    <row r="12" spans="1:29" x14ac:dyDescent="0.3">
      <c r="A12" s="155"/>
      <c r="B12" s="156" t="s">
        <v>146</v>
      </c>
      <c r="C12" s="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157"/>
    </row>
    <row r="13" spans="1:29" ht="22.8" x14ac:dyDescent="0.3">
      <c r="A13" s="167" t="s">
        <v>156</v>
      </c>
      <c r="B13" s="224" t="s">
        <v>26</v>
      </c>
      <c r="C13" s="5" t="s">
        <v>45</v>
      </c>
      <c r="D13" s="182">
        <v>6.3</v>
      </c>
      <c r="E13" s="182">
        <v>4.01</v>
      </c>
      <c r="F13" s="182">
        <v>16.05</v>
      </c>
      <c r="G13" s="182">
        <v>139.69999999999999</v>
      </c>
      <c r="H13" s="182">
        <v>0.03</v>
      </c>
      <c r="I13" s="182">
        <v>0.75</v>
      </c>
      <c r="J13" s="182">
        <v>0</v>
      </c>
      <c r="K13" s="182">
        <v>2.68</v>
      </c>
      <c r="L13" s="182">
        <v>44.5</v>
      </c>
      <c r="M13" s="182">
        <v>87.5</v>
      </c>
      <c r="N13" s="182">
        <v>26.45</v>
      </c>
      <c r="O13" s="182">
        <v>0.53</v>
      </c>
      <c r="P13" s="159">
        <v>19.239999999999998</v>
      </c>
    </row>
    <row r="14" spans="1:29" x14ac:dyDescent="0.3">
      <c r="A14" s="160" t="s">
        <v>149</v>
      </c>
      <c r="B14" s="8" t="s">
        <v>7</v>
      </c>
      <c r="C14" s="5" t="s">
        <v>150</v>
      </c>
      <c r="D14" s="83">
        <v>9.5</v>
      </c>
      <c r="E14" s="83">
        <v>15.3</v>
      </c>
      <c r="F14" s="83">
        <v>11.4</v>
      </c>
      <c r="G14" s="83">
        <v>221</v>
      </c>
      <c r="H14" s="83">
        <v>0.05</v>
      </c>
      <c r="I14" s="83">
        <v>0.8</v>
      </c>
      <c r="J14" s="83">
        <v>0.11</v>
      </c>
      <c r="K14" s="83">
        <v>0.5</v>
      </c>
      <c r="L14" s="83">
        <v>21</v>
      </c>
      <c r="M14" s="83">
        <v>108</v>
      </c>
      <c r="N14" s="83">
        <v>16</v>
      </c>
      <c r="O14" s="83">
        <v>1.5</v>
      </c>
      <c r="P14" s="159">
        <v>35.479999999999997</v>
      </c>
    </row>
    <row r="15" spans="1:29" ht="22.8" x14ac:dyDescent="0.3">
      <c r="A15" s="160" t="s">
        <v>168</v>
      </c>
      <c r="B15" s="170" t="s">
        <v>169</v>
      </c>
      <c r="C15" s="5" t="s">
        <v>257</v>
      </c>
      <c r="D15" s="83">
        <v>3.7700000000000005</v>
      </c>
      <c r="E15" s="83">
        <v>0.45</v>
      </c>
      <c r="F15" s="83">
        <v>19.36</v>
      </c>
      <c r="G15" s="83">
        <v>96.6</v>
      </c>
      <c r="H15" s="83">
        <v>0.03</v>
      </c>
      <c r="I15" s="83">
        <v>0.01</v>
      </c>
      <c r="J15" s="83">
        <v>0</v>
      </c>
      <c r="K15" s="83">
        <v>0.53</v>
      </c>
      <c r="L15" s="83">
        <v>3.8</v>
      </c>
      <c r="M15" s="83">
        <v>23.8</v>
      </c>
      <c r="N15" s="83">
        <v>5.4</v>
      </c>
      <c r="O15" s="83">
        <v>0.52</v>
      </c>
      <c r="P15" s="159">
        <v>9.64</v>
      </c>
    </row>
    <row r="16" spans="1:29" x14ac:dyDescent="0.3">
      <c r="A16" s="160" t="s">
        <v>152</v>
      </c>
      <c r="B16" s="8" t="s">
        <v>9</v>
      </c>
      <c r="C16" s="5">
        <v>50</v>
      </c>
      <c r="D16" s="83">
        <v>0.95</v>
      </c>
      <c r="E16" s="83">
        <v>4.45</v>
      </c>
      <c r="F16" s="83">
        <v>3.85</v>
      </c>
      <c r="G16" s="83">
        <v>59.5</v>
      </c>
      <c r="H16" s="83">
        <v>0.01</v>
      </c>
      <c r="I16" s="83">
        <v>3.5</v>
      </c>
      <c r="J16" s="83">
        <v>0</v>
      </c>
      <c r="K16" s="83">
        <v>1.55</v>
      </c>
      <c r="L16" s="83">
        <v>20.5</v>
      </c>
      <c r="M16" s="83">
        <v>18.5</v>
      </c>
      <c r="N16" s="83">
        <v>7.5</v>
      </c>
      <c r="O16" s="83">
        <v>0.35</v>
      </c>
      <c r="P16" s="159">
        <v>6.8</v>
      </c>
    </row>
    <row r="17" spans="1:16" x14ac:dyDescent="0.3">
      <c r="A17" s="160" t="s">
        <v>153</v>
      </c>
      <c r="B17" s="8" t="s">
        <v>210</v>
      </c>
      <c r="C17" s="5" t="s">
        <v>14</v>
      </c>
      <c r="D17" s="83">
        <v>2.0699999999999998</v>
      </c>
      <c r="E17" s="83">
        <v>0.37</v>
      </c>
      <c r="F17" s="83">
        <v>10.71</v>
      </c>
      <c r="G17" s="83">
        <v>57.01</v>
      </c>
      <c r="H17" s="83">
        <v>0.05</v>
      </c>
      <c r="I17" s="83">
        <v>0</v>
      </c>
      <c r="J17" s="83">
        <v>0</v>
      </c>
      <c r="K17" s="83">
        <v>0</v>
      </c>
      <c r="L17" s="83">
        <v>11.02</v>
      </c>
      <c r="M17" s="83">
        <v>49.77</v>
      </c>
      <c r="N17" s="83">
        <v>14.8</v>
      </c>
      <c r="O17" s="83">
        <v>1.22</v>
      </c>
      <c r="P17" s="159">
        <v>1.85</v>
      </c>
    </row>
    <row r="18" spans="1:16" ht="15" thickBot="1" x14ac:dyDescent="0.35">
      <c r="A18" s="160" t="s">
        <v>154</v>
      </c>
      <c r="B18" s="8" t="s">
        <v>10</v>
      </c>
      <c r="C18" s="5" t="s">
        <v>15</v>
      </c>
      <c r="D18" s="83">
        <v>0.3</v>
      </c>
      <c r="E18" s="83">
        <v>0</v>
      </c>
      <c r="F18" s="83">
        <v>20.100000000000001</v>
      </c>
      <c r="G18" s="83">
        <v>81</v>
      </c>
      <c r="H18" s="83">
        <v>0</v>
      </c>
      <c r="I18" s="83">
        <v>0.8</v>
      </c>
      <c r="J18" s="83">
        <v>0</v>
      </c>
      <c r="K18" s="83">
        <v>0</v>
      </c>
      <c r="L18" s="83">
        <v>10</v>
      </c>
      <c r="M18" s="83">
        <v>6</v>
      </c>
      <c r="N18" s="83">
        <v>3</v>
      </c>
      <c r="O18" s="83">
        <v>0.6</v>
      </c>
      <c r="P18" s="159">
        <v>12</v>
      </c>
    </row>
    <row r="19" spans="1:16" s="2" customFormat="1" ht="15" thickBot="1" x14ac:dyDescent="0.35">
      <c r="A19" s="161"/>
      <c r="B19" s="9" t="s">
        <v>11</v>
      </c>
      <c r="C19" s="6"/>
      <c r="D19" s="79">
        <f t="shared" ref="D19:P19" si="0">SUM(D13:D18)</f>
        <v>22.89</v>
      </c>
      <c r="E19" s="79">
        <f t="shared" si="0"/>
        <v>24.580000000000002</v>
      </c>
      <c r="F19" s="79">
        <f t="shared" si="0"/>
        <v>81.47</v>
      </c>
      <c r="G19" s="79">
        <f t="shared" si="0"/>
        <v>654.80999999999995</v>
      </c>
      <c r="H19" s="79">
        <f t="shared" si="0"/>
        <v>0.16999999999999998</v>
      </c>
      <c r="I19" s="79">
        <f t="shared" si="0"/>
        <v>5.86</v>
      </c>
      <c r="J19" s="79">
        <f t="shared" si="0"/>
        <v>0.11</v>
      </c>
      <c r="K19" s="79">
        <f t="shared" si="0"/>
        <v>5.26</v>
      </c>
      <c r="L19" s="79">
        <f t="shared" si="0"/>
        <v>110.82</v>
      </c>
      <c r="M19" s="79">
        <f t="shared" si="0"/>
        <v>293.57</v>
      </c>
      <c r="N19" s="79">
        <f t="shared" si="0"/>
        <v>73.150000000000006</v>
      </c>
      <c r="O19" s="79">
        <f t="shared" si="0"/>
        <v>4.72</v>
      </c>
      <c r="P19" s="162">
        <f t="shared" si="0"/>
        <v>85.009999999999991</v>
      </c>
    </row>
    <row r="20" spans="1:16" x14ac:dyDescent="0.3">
      <c r="B20" s="163" t="s">
        <v>155</v>
      </c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9"/>
    </row>
    <row r="21" spans="1:16" ht="14.4" customHeight="1" x14ac:dyDescent="0.3">
      <c r="A21" s="164" t="s">
        <v>156</v>
      </c>
      <c r="B21" s="8" t="s">
        <v>12</v>
      </c>
      <c r="C21" s="5">
        <v>250</v>
      </c>
      <c r="D21" s="83">
        <v>2.12</v>
      </c>
      <c r="E21" s="83">
        <v>2.85</v>
      </c>
      <c r="F21" s="83">
        <v>16.05</v>
      </c>
      <c r="G21" s="83">
        <v>112.5</v>
      </c>
      <c r="H21" s="83">
        <v>0.02</v>
      </c>
      <c r="I21" s="83">
        <v>0.75</v>
      </c>
      <c r="J21" s="83">
        <v>0</v>
      </c>
      <c r="K21" s="83">
        <v>2.42</v>
      </c>
      <c r="L21" s="83">
        <v>7.5</v>
      </c>
      <c r="M21" s="83">
        <v>41.5</v>
      </c>
      <c r="N21" s="83">
        <v>15.25</v>
      </c>
      <c r="O21" s="83">
        <v>0.35</v>
      </c>
      <c r="P21" s="159">
        <v>12.56</v>
      </c>
    </row>
    <row r="22" spans="1:16" x14ac:dyDescent="0.3">
      <c r="A22" s="158" t="s">
        <v>157</v>
      </c>
      <c r="B22" s="8" t="s">
        <v>13</v>
      </c>
      <c r="C22" s="5" t="s">
        <v>194</v>
      </c>
      <c r="D22" s="182">
        <v>24.818181818181817</v>
      </c>
      <c r="E22" s="182">
        <v>22.145454545454545</v>
      </c>
      <c r="F22" s="182">
        <v>15.845454545454547</v>
      </c>
      <c r="G22" s="182">
        <v>361.77272727272725</v>
      </c>
      <c r="H22" s="182">
        <v>0.15272727272727274</v>
      </c>
      <c r="I22" s="182">
        <v>7.2545454545454549</v>
      </c>
      <c r="J22" s="182">
        <v>3.8181818181818185E-2</v>
      </c>
      <c r="K22" s="182">
        <v>0.76363636363636367</v>
      </c>
      <c r="L22" s="182">
        <v>33.409090909090907</v>
      </c>
      <c r="M22" s="182">
        <v>253.90909090909091</v>
      </c>
      <c r="N22" s="182">
        <v>53.454545454545453</v>
      </c>
      <c r="O22" s="182">
        <v>3.2454545454545456</v>
      </c>
      <c r="P22" s="159">
        <v>53.88</v>
      </c>
    </row>
    <row r="23" spans="1:16" x14ac:dyDescent="0.3">
      <c r="A23" s="160" t="s">
        <v>158</v>
      </c>
      <c r="B23" s="8" t="s">
        <v>159</v>
      </c>
      <c r="C23" s="5">
        <v>50</v>
      </c>
      <c r="D23" s="83">
        <v>0.9</v>
      </c>
      <c r="E23" s="83">
        <v>0.05</v>
      </c>
      <c r="F23" s="83">
        <v>4.9000000000000004</v>
      </c>
      <c r="G23" s="83">
        <v>24</v>
      </c>
      <c r="H23" s="83">
        <v>0.01</v>
      </c>
      <c r="I23" s="83">
        <v>2.85</v>
      </c>
      <c r="J23" s="83">
        <v>0</v>
      </c>
      <c r="K23" s="83">
        <v>1.1499999999999999</v>
      </c>
      <c r="L23" s="83">
        <v>16.5</v>
      </c>
      <c r="M23" s="83">
        <v>19</v>
      </c>
      <c r="N23" s="83">
        <v>9.5</v>
      </c>
      <c r="O23" s="83">
        <v>0.65</v>
      </c>
      <c r="P23" s="159">
        <v>2.74</v>
      </c>
    </row>
    <row r="24" spans="1:16" x14ac:dyDescent="0.3">
      <c r="A24" s="160" t="s">
        <v>153</v>
      </c>
      <c r="B24" s="8" t="s">
        <v>210</v>
      </c>
      <c r="C24" s="5" t="s">
        <v>14</v>
      </c>
      <c r="D24" s="83">
        <v>2.0699999999999998</v>
      </c>
      <c r="E24" s="83">
        <v>0.37</v>
      </c>
      <c r="F24" s="83">
        <v>10.71</v>
      </c>
      <c r="G24" s="83">
        <v>57.01</v>
      </c>
      <c r="H24" s="83">
        <v>0.05</v>
      </c>
      <c r="I24" s="83">
        <v>0</v>
      </c>
      <c r="J24" s="83">
        <v>0</v>
      </c>
      <c r="K24" s="83">
        <v>0</v>
      </c>
      <c r="L24" s="83">
        <v>11.02</v>
      </c>
      <c r="M24" s="83">
        <v>49.77</v>
      </c>
      <c r="N24" s="83">
        <v>14.8</v>
      </c>
      <c r="O24" s="83">
        <v>1.22</v>
      </c>
      <c r="P24" s="159">
        <v>1.85</v>
      </c>
    </row>
    <row r="25" spans="1:16" ht="15" thickBot="1" x14ac:dyDescent="0.35">
      <c r="A25" s="225" t="s">
        <v>160</v>
      </c>
      <c r="B25" s="226" t="s">
        <v>105</v>
      </c>
      <c r="C25" s="227" t="s">
        <v>15</v>
      </c>
      <c r="D25" s="228">
        <v>0.5</v>
      </c>
      <c r="E25" s="228">
        <v>0.2</v>
      </c>
      <c r="F25" s="228">
        <v>23.1</v>
      </c>
      <c r="G25" s="228">
        <v>96</v>
      </c>
      <c r="H25" s="228">
        <v>0.02</v>
      </c>
      <c r="I25" s="228">
        <v>4.3</v>
      </c>
      <c r="J25" s="228">
        <v>0</v>
      </c>
      <c r="K25" s="228">
        <v>0.2</v>
      </c>
      <c r="L25" s="228">
        <v>22</v>
      </c>
      <c r="M25" s="228">
        <v>16</v>
      </c>
      <c r="N25" s="228">
        <v>14</v>
      </c>
      <c r="O25" s="228">
        <v>1.1000000000000001</v>
      </c>
      <c r="P25" s="229">
        <v>12</v>
      </c>
    </row>
    <row r="26" spans="1:16" s="2" customFormat="1" ht="15" thickBot="1" x14ac:dyDescent="0.35">
      <c r="A26" s="161"/>
      <c r="B26" s="9" t="s">
        <v>11</v>
      </c>
      <c r="C26" s="6"/>
      <c r="D26" s="79">
        <f t="shared" ref="D26:N26" si="1">SUM(D21:D25)</f>
        <v>30.408181818181816</v>
      </c>
      <c r="E26" s="79">
        <f t="shared" si="1"/>
        <v>25.615454545454547</v>
      </c>
      <c r="F26" s="79">
        <f t="shared" si="1"/>
        <v>70.605454545454549</v>
      </c>
      <c r="G26" s="79">
        <f t="shared" si="1"/>
        <v>651.28272727272724</v>
      </c>
      <c r="H26" s="79">
        <f t="shared" si="1"/>
        <v>0.25272727272727274</v>
      </c>
      <c r="I26" s="79">
        <f t="shared" si="1"/>
        <v>15.154545454545453</v>
      </c>
      <c r="J26" s="79">
        <f t="shared" si="1"/>
        <v>3.8181818181818185E-2</v>
      </c>
      <c r="K26" s="79">
        <f t="shared" si="1"/>
        <v>4.5336363636363641</v>
      </c>
      <c r="L26" s="79">
        <f t="shared" si="1"/>
        <v>90.429090909090903</v>
      </c>
      <c r="M26" s="79">
        <f t="shared" si="1"/>
        <v>380.17909090909086</v>
      </c>
      <c r="N26" s="79">
        <f t="shared" si="1"/>
        <v>107.00454545454545</v>
      </c>
      <c r="O26" s="79">
        <f>SUM(O21:O25)</f>
        <v>6.5654545454545463</v>
      </c>
      <c r="P26" s="230">
        <f>SUM(P21:P25)</f>
        <v>83.029999999999987</v>
      </c>
    </row>
    <row r="27" spans="1:16" x14ac:dyDescent="0.3">
      <c r="B27" s="163" t="s">
        <v>161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ht="26.4" x14ac:dyDescent="0.3">
      <c r="A28" s="160" t="s">
        <v>162</v>
      </c>
      <c r="B28" s="7" t="s">
        <v>16</v>
      </c>
      <c r="C28" s="5" t="s">
        <v>148</v>
      </c>
      <c r="D28" s="83">
        <v>1.94</v>
      </c>
      <c r="E28" s="83">
        <v>6.25</v>
      </c>
      <c r="F28" s="83">
        <v>10.81</v>
      </c>
      <c r="G28" s="83">
        <v>107.5</v>
      </c>
      <c r="H28" s="83">
        <v>0.04</v>
      </c>
      <c r="I28" s="83">
        <v>10.32</v>
      </c>
      <c r="J28" s="83">
        <v>0</v>
      </c>
      <c r="K28" s="83">
        <v>2.41</v>
      </c>
      <c r="L28" s="83">
        <v>38.9</v>
      </c>
      <c r="M28" s="83">
        <v>56.05</v>
      </c>
      <c r="N28" s="83">
        <v>26.7</v>
      </c>
      <c r="O28" s="83">
        <v>1.2</v>
      </c>
      <c r="P28" s="159">
        <v>15.32</v>
      </c>
    </row>
    <row r="29" spans="1:16" ht="26.4" x14ac:dyDescent="0.3">
      <c r="A29" s="160" t="s">
        <v>163</v>
      </c>
      <c r="B29" s="8" t="s">
        <v>17</v>
      </c>
      <c r="C29" s="5" t="s">
        <v>46</v>
      </c>
      <c r="D29" s="83">
        <v>18.16</v>
      </c>
      <c r="E29" s="83">
        <v>19.350000000000001</v>
      </c>
      <c r="F29" s="83">
        <v>32.583333333333329</v>
      </c>
      <c r="G29" s="83">
        <v>381.73333333333335</v>
      </c>
      <c r="H29" s="83">
        <v>6.4666666666666678E-2</v>
      </c>
      <c r="I29" s="83">
        <v>0.7</v>
      </c>
      <c r="J29" s="83">
        <v>0.14593333333333333</v>
      </c>
      <c r="K29" s="83">
        <v>0.52666666666666662</v>
      </c>
      <c r="L29" s="83">
        <v>290.10000000000002</v>
      </c>
      <c r="M29" s="83">
        <v>297.03333333333336</v>
      </c>
      <c r="N29" s="83">
        <v>35.533333333333331</v>
      </c>
      <c r="O29" s="83">
        <v>0.72666666666666657</v>
      </c>
      <c r="P29" s="159">
        <v>58.26</v>
      </c>
    </row>
    <row r="30" spans="1:16" x14ac:dyDescent="0.3">
      <c r="A30" s="160" t="s">
        <v>153</v>
      </c>
      <c r="B30" s="8" t="s">
        <v>210</v>
      </c>
      <c r="C30" s="5" t="s">
        <v>14</v>
      </c>
      <c r="D30" s="83">
        <v>2.0699999999999998</v>
      </c>
      <c r="E30" s="83">
        <v>0.37</v>
      </c>
      <c r="F30" s="83">
        <v>10.71</v>
      </c>
      <c r="G30" s="83">
        <v>57.01</v>
      </c>
      <c r="H30" s="83">
        <v>0.05</v>
      </c>
      <c r="I30" s="83">
        <v>0</v>
      </c>
      <c r="J30" s="83">
        <v>0</v>
      </c>
      <c r="K30" s="83">
        <v>0</v>
      </c>
      <c r="L30" s="83">
        <v>11.02</v>
      </c>
      <c r="M30" s="83">
        <v>49.77</v>
      </c>
      <c r="N30" s="83">
        <v>14.8</v>
      </c>
      <c r="O30" s="83">
        <v>1.22</v>
      </c>
      <c r="P30" s="159">
        <v>1.85</v>
      </c>
    </row>
    <row r="31" spans="1:16" ht="15" thickBot="1" x14ac:dyDescent="0.35">
      <c r="A31" s="225" t="s">
        <v>164</v>
      </c>
      <c r="B31" s="226" t="s">
        <v>18</v>
      </c>
      <c r="C31" s="227" t="s">
        <v>15</v>
      </c>
      <c r="D31" s="228">
        <v>3.6</v>
      </c>
      <c r="E31" s="228">
        <v>3.3</v>
      </c>
      <c r="F31" s="228">
        <v>25</v>
      </c>
      <c r="G31" s="228">
        <v>144</v>
      </c>
      <c r="H31" s="228">
        <v>0.04</v>
      </c>
      <c r="I31" s="228">
        <v>1.3</v>
      </c>
      <c r="J31" s="228">
        <v>0.02</v>
      </c>
      <c r="K31" s="228">
        <v>0</v>
      </c>
      <c r="L31" s="228">
        <v>124</v>
      </c>
      <c r="M31" s="228">
        <v>110</v>
      </c>
      <c r="N31" s="228">
        <v>27</v>
      </c>
      <c r="O31" s="228">
        <v>0.8</v>
      </c>
      <c r="P31" s="229">
        <v>11</v>
      </c>
    </row>
    <row r="32" spans="1:16" ht="15" thickBot="1" x14ac:dyDescent="0.35">
      <c r="A32" s="161"/>
      <c r="B32" s="9" t="s">
        <v>11</v>
      </c>
      <c r="C32" s="6"/>
      <c r="D32" s="79">
        <f t="shared" ref="D32:O32" si="2">SUM(D28:D31)</f>
        <v>25.770000000000003</v>
      </c>
      <c r="E32" s="79">
        <f t="shared" si="2"/>
        <v>29.270000000000003</v>
      </c>
      <c r="F32" s="79">
        <f t="shared" si="2"/>
        <v>79.103333333333325</v>
      </c>
      <c r="G32" s="79">
        <f t="shared" si="2"/>
        <v>690.24333333333334</v>
      </c>
      <c r="H32" s="79">
        <f t="shared" si="2"/>
        <v>0.19466666666666668</v>
      </c>
      <c r="I32" s="79">
        <f t="shared" si="2"/>
        <v>12.32</v>
      </c>
      <c r="J32" s="79">
        <f t="shared" si="2"/>
        <v>0.16593333333333332</v>
      </c>
      <c r="K32" s="79">
        <f t="shared" si="2"/>
        <v>2.9366666666666665</v>
      </c>
      <c r="L32" s="79">
        <f t="shared" si="2"/>
        <v>464.02</v>
      </c>
      <c r="M32" s="79">
        <f t="shared" si="2"/>
        <v>512.85333333333335</v>
      </c>
      <c r="N32" s="79">
        <f t="shared" si="2"/>
        <v>104.03333333333333</v>
      </c>
      <c r="O32" s="79">
        <f t="shared" si="2"/>
        <v>3.9466666666666663</v>
      </c>
      <c r="P32" s="230">
        <f>SUM(P28:P31)</f>
        <v>86.429999999999993</v>
      </c>
    </row>
    <row r="33" spans="1:16" x14ac:dyDescent="0.3">
      <c r="B33" s="163" t="s">
        <v>165</v>
      </c>
      <c r="C33" s="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9"/>
    </row>
    <row r="34" spans="1:16" x14ac:dyDescent="0.3">
      <c r="A34" s="160" t="s">
        <v>166</v>
      </c>
      <c r="B34" s="8" t="s">
        <v>44</v>
      </c>
      <c r="C34" s="5">
        <v>250</v>
      </c>
      <c r="D34" s="83">
        <v>2.2999999999999998</v>
      </c>
      <c r="E34" s="83">
        <v>4.25</v>
      </c>
      <c r="F34" s="83">
        <v>15.12</v>
      </c>
      <c r="G34" s="83">
        <v>108</v>
      </c>
      <c r="H34" s="83">
        <v>0.19</v>
      </c>
      <c r="I34" s="83">
        <v>8.67</v>
      </c>
      <c r="J34" s="83">
        <v>0.03</v>
      </c>
      <c r="K34" s="83">
        <v>0.22</v>
      </c>
      <c r="L34" s="83">
        <v>19</v>
      </c>
      <c r="M34" s="83">
        <v>65.75</v>
      </c>
      <c r="N34" s="83">
        <v>25.5</v>
      </c>
      <c r="O34" s="83">
        <v>0.92</v>
      </c>
      <c r="P34" s="159">
        <v>13.58</v>
      </c>
    </row>
    <row r="35" spans="1:16" x14ac:dyDescent="0.3">
      <c r="A35" s="160" t="s">
        <v>167</v>
      </c>
      <c r="B35" s="8" t="s">
        <v>20</v>
      </c>
      <c r="C35" s="5" t="s">
        <v>200</v>
      </c>
      <c r="D35" s="83">
        <v>20.454545454545453</v>
      </c>
      <c r="E35" s="83">
        <v>15.681818181818182</v>
      </c>
      <c r="F35" s="83">
        <v>4.8863636363636367</v>
      </c>
      <c r="G35" s="83">
        <v>242.04545454545453</v>
      </c>
      <c r="H35" s="83">
        <v>0.32954545454545453</v>
      </c>
      <c r="I35" s="83">
        <v>9.6590909090909083</v>
      </c>
      <c r="J35" s="83">
        <v>9.1363636363636349</v>
      </c>
      <c r="K35" s="83">
        <v>6.1363636363636367</v>
      </c>
      <c r="L35" s="83">
        <v>26.136363636363637</v>
      </c>
      <c r="M35" s="83">
        <v>359.09090909090907</v>
      </c>
      <c r="N35" s="83">
        <v>20.454545454545453</v>
      </c>
      <c r="O35" s="83">
        <v>7.6136363636363633</v>
      </c>
      <c r="P35" s="159">
        <v>26.16</v>
      </c>
    </row>
    <row r="36" spans="1:16" x14ac:dyDescent="0.3">
      <c r="A36" s="160" t="s">
        <v>151</v>
      </c>
      <c r="B36" s="8" t="s">
        <v>8</v>
      </c>
      <c r="C36" s="5" t="s">
        <v>257</v>
      </c>
      <c r="D36" s="83">
        <v>5.7</v>
      </c>
      <c r="E36" s="83">
        <v>5.23</v>
      </c>
      <c r="F36" s="83">
        <v>24.72</v>
      </c>
      <c r="G36" s="83">
        <v>168.7</v>
      </c>
      <c r="H36" s="83">
        <v>0.13</v>
      </c>
      <c r="I36" s="83">
        <v>0</v>
      </c>
      <c r="J36" s="83">
        <v>0.02</v>
      </c>
      <c r="K36" s="83">
        <v>0.40999999999999992</v>
      </c>
      <c r="L36" s="83">
        <v>9.5</v>
      </c>
      <c r="M36" s="83">
        <v>135.1</v>
      </c>
      <c r="N36" s="83">
        <v>90.2</v>
      </c>
      <c r="O36" s="83">
        <v>3.03</v>
      </c>
      <c r="P36" s="159">
        <v>12.27</v>
      </c>
    </row>
    <row r="37" spans="1:16" x14ac:dyDescent="0.3">
      <c r="A37" s="160" t="s">
        <v>170</v>
      </c>
      <c r="B37" s="8" t="s">
        <v>21</v>
      </c>
      <c r="C37" s="5">
        <v>30</v>
      </c>
      <c r="D37" s="83">
        <v>0.33</v>
      </c>
      <c r="E37" s="83">
        <v>0.06</v>
      </c>
      <c r="F37" s="83">
        <v>1.1399999999999999</v>
      </c>
      <c r="G37" s="83">
        <v>7.2</v>
      </c>
      <c r="H37" s="83">
        <v>1.7999999999999999E-2</v>
      </c>
      <c r="I37" s="83">
        <v>7.5</v>
      </c>
      <c r="J37" s="83">
        <v>0</v>
      </c>
      <c r="K37" s="83">
        <v>0.21</v>
      </c>
      <c r="L37" s="83">
        <v>4.2</v>
      </c>
      <c r="M37" s="83">
        <v>7.8</v>
      </c>
      <c r="N37" s="83">
        <v>6</v>
      </c>
      <c r="O37" s="83">
        <v>0.27</v>
      </c>
      <c r="P37" s="159">
        <v>13</v>
      </c>
    </row>
    <row r="38" spans="1:16" x14ac:dyDescent="0.3">
      <c r="A38" s="160" t="s">
        <v>153</v>
      </c>
      <c r="B38" s="8" t="s">
        <v>210</v>
      </c>
      <c r="C38" s="5" t="s">
        <v>14</v>
      </c>
      <c r="D38" s="83">
        <v>2.0699999999999998</v>
      </c>
      <c r="E38" s="83">
        <v>0.37</v>
      </c>
      <c r="F38" s="83">
        <v>10.71</v>
      </c>
      <c r="G38" s="83">
        <v>57.01</v>
      </c>
      <c r="H38" s="83">
        <v>0.05</v>
      </c>
      <c r="I38" s="83">
        <v>0</v>
      </c>
      <c r="J38" s="83">
        <v>0</v>
      </c>
      <c r="K38" s="83">
        <v>0</v>
      </c>
      <c r="L38" s="83">
        <v>11.02</v>
      </c>
      <c r="M38" s="83">
        <v>49.77</v>
      </c>
      <c r="N38" s="83">
        <v>14.8</v>
      </c>
      <c r="O38" s="83">
        <v>1.22</v>
      </c>
      <c r="P38" s="159">
        <v>1.85</v>
      </c>
    </row>
    <row r="39" spans="1:16" ht="15" thickBot="1" x14ac:dyDescent="0.35">
      <c r="A39" s="225" t="s">
        <v>154</v>
      </c>
      <c r="B39" s="226" t="s">
        <v>40</v>
      </c>
      <c r="C39" s="227" t="s">
        <v>15</v>
      </c>
      <c r="D39" s="228">
        <v>0.3</v>
      </c>
      <c r="E39" s="228">
        <v>0</v>
      </c>
      <c r="F39" s="228">
        <v>20.100000000000001</v>
      </c>
      <c r="G39" s="228">
        <v>81</v>
      </c>
      <c r="H39" s="228">
        <v>0</v>
      </c>
      <c r="I39" s="228">
        <v>0.8</v>
      </c>
      <c r="J39" s="228">
        <v>0</v>
      </c>
      <c r="K39" s="228">
        <v>0</v>
      </c>
      <c r="L39" s="228">
        <v>10</v>
      </c>
      <c r="M39" s="228">
        <v>6</v>
      </c>
      <c r="N39" s="228">
        <v>3</v>
      </c>
      <c r="O39" s="228">
        <v>0.6</v>
      </c>
      <c r="P39" s="229">
        <v>10.02</v>
      </c>
    </row>
    <row r="40" spans="1:16" ht="15" thickBot="1" x14ac:dyDescent="0.35">
      <c r="A40" s="161"/>
      <c r="B40" s="9" t="s">
        <v>11</v>
      </c>
      <c r="C40" s="6"/>
      <c r="D40" s="79">
        <f t="shared" ref="D40:P40" si="3">SUM(D34:D39)</f>
        <v>31.154545454545453</v>
      </c>
      <c r="E40" s="79">
        <f t="shared" si="3"/>
        <v>25.59181818181818</v>
      </c>
      <c r="F40" s="79">
        <f t="shared" si="3"/>
        <v>76.676363636363646</v>
      </c>
      <c r="G40" s="79">
        <f t="shared" si="3"/>
        <v>663.95545454545459</v>
      </c>
      <c r="H40" s="79">
        <f t="shared" si="3"/>
        <v>0.7175454545454546</v>
      </c>
      <c r="I40" s="79">
        <f t="shared" si="3"/>
        <v>26.629090909090909</v>
      </c>
      <c r="J40" s="79">
        <f t="shared" si="3"/>
        <v>9.1863636363636338</v>
      </c>
      <c r="K40" s="79">
        <f t="shared" si="3"/>
        <v>6.9763636363636365</v>
      </c>
      <c r="L40" s="79">
        <f t="shared" si="3"/>
        <v>79.856363636363639</v>
      </c>
      <c r="M40" s="79">
        <f t="shared" si="3"/>
        <v>623.51090909090897</v>
      </c>
      <c r="N40" s="79">
        <f t="shared" si="3"/>
        <v>159.95454545454547</v>
      </c>
      <c r="O40" s="79">
        <f t="shared" si="3"/>
        <v>13.653636363636362</v>
      </c>
      <c r="P40" s="230">
        <f t="shared" si="3"/>
        <v>76.88</v>
      </c>
    </row>
    <row r="41" spans="1:16" x14ac:dyDescent="0.3">
      <c r="B41" s="163" t="s">
        <v>171</v>
      </c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9"/>
    </row>
    <row r="42" spans="1:16" ht="26.4" x14ac:dyDescent="0.3">
      <c r="A42" s="160" t="s">
        <v>172</v>
      </c>
      <c r="B42" s="8" t="s">
        <v>19</v>
      </c>
      <c r="C42" s="5" t="s">
        <v>148</v>
      </c>
      <c r="D42" s="83">
        <v>1.7200000000000002</v>
      </c>
      <c r="E42" s="83">
        <v>6.05</v>
      </c>
      <c r="F42" s="83">
        <v>6.38</v>
      </c>
      <c r="G42" s="83">
        <v>88.25</v>
      </c>
      <c r="H42" s="83">
        <v>0.05</v>
      </c>
      <c r="I42" s="83">
        <v>18.489999999999998</v>
      </c>
      <c r="J42" s="83">
        <v>0.01</v>
      </c>
      <c r="K42" s="83">
        <v>2.39</v>
      </c>
      <c r="L42" s="83">
        <v>38.9</v>
      </c>
      <c r="M42" s="83">
        <v>51.05</v>
      </c>
      <c r="N42" s="83">
        <v>22.7</v>
      </c>
      <c r="O42" s="83">
        <v>0.8</v>
      </c>
      <c r="P42" s="159">
        <v>14.25</v>
      </c>
    </row>
    <row r="43" spans="1:16" x14ac:dyDescent="0.3">
      <c r="A43" s="160" t="s">
        <v>173</v>
      </c>
      <c r="B43" s="8" t="s">
        <v>22</v>
      </c>
      <c r="C43" s="5">
        <v>60</v>
      </c>
      <c r="D43" s="83">
        <v>8.0399999999999991</v>
      </c>
      <c r="E43" s="83">
        <v>4.32</v>
      </c>
      <c r="F43" s="83">
        <v>1.86</v>
      </c>
      <c r="G43" s="83">
        <v>77.400000000000006</v>
      </c>
      <c r="H43" s="83">
        <v>4.2000000000000003E-2</v>
      </c>
      <c r="I43" s="83">
        <v>0.72</v>
      </c>
      <c r="J43" s="83">
        <v>1.2E-2</v>
      </c>
      <c r="K43" s="83">
        <v>2.34</v>
      </c>
      <c r="L43" s="83">
        <v>27.6</v>
      </c>
      <c r="M43" s="83">
        <v>87</v>
      </c>
      <c r="N43" s="83">
        <v>13.2</v>
      </c>
      <c r="O43" s="83">
        <v>0.3</v>
      </c>
      <c r="P43" s="159">
        <v>35.97</v>
      </c>
    </row>
    <row r="44" spans="1:16" x14ac:dyDescent="0.3">
      <c r="A44" s="160" t="s">
        <v>174</v>
      </c>
      <c r="B44" s="8" t="s">
        <v>23</v>
      </c>
      <c r="C44" s="5">
        <v>150</v>
      </c>
      <c r="D44" s="83">
        <v>3.15</v>
      </c>
      <c r="E44" s="83">
        <v>6.6</v>
      </c>
      <c r="F44" s="83">
        <v>16.350000000000001</v>
      </c>
      <c r="G44" s="83">
        <v>138</v>
      </c>
      <c r="H44" s="83">
        <v>0.13</v>
      </c>
      <c r="I44" s="83">
        <v>5.0999999999999996</v>
      </c>
      <c r="J44" s="83">
        <v>0.04</v>
      </c>
      <c r="K44" s="83">
        <v>0.15</v>
      </c>
      <c r="L44" s="83">
        <v>39</v>
      </c>
      <c r="M44" s="83">
        <v>85.5</v>
      </c>
      <c r="N44" s="83">
        <v>28.5</v>
      </c>
      <c r="O44" s="83">
        <v>1.05</v>
      </c>
      <c r="P44" s="159">
        <v>17.829999999999998</v>
      </c>
    </row>
    <row r="45" spans="1:16" x14ac:dyDescent="0.3">
      <c r="A45" s="160" t="s">
        <v>170</v>
      </c>
      <c r="B45" s="8" t="s">
        <v>24</v>
      </c>
      <c r="C45" s="5">
        <v>50</v>
      </c>
      <c r="D45" s="83">
        <v>0.4</v>
      </c>
      <c r="E45" s="83">
        <v>0.05</v>
      </c>
      <c r="F45" s="83">
        <v>1.25</v>
      </c>
      <c r="G45" s="83">
        <v>7</v>
      </c>
      <c r="H45" s="83">
        <v>1.4999999999999999E-2</v>
      </c>
      <c r="I45" s="83">
        <v>5</v>
      </c>
      <c r="J45" s="83">
        <v>0</v>
      </c>
      <c r="K45" s="83">
        <v>0.05</v>
      </c>
      <c r="L45" s="83">
        <v>11.5</v>
      </c>
      <c r="M45" s="83">
        <v>21</v>
      </c>
      <c r="N45" s="83">
        <v>7</v>
      </c>
      <c r="O45" s="83">
        <v>0.3</v>
      </c>
      <c r="P45" s="159">
        <v>12</v>
      </c>
    </row>
    <row r="46" spans="1:16" x14ac:dyDescent="0.3">
      <c r="A46" s="160" t="s">
        <v>153</v>
      </c>
      <c r="B46" s="8" t="s">
        <v>210</v>
      </c>
      <c r="C46" s="5" t="s">
        <v>14</v>
      </c>
      <c r="D46" s="83">
        <v>2.0699999999999998</v>
      </c>
      <c r="E46" s="83">
        <v>0.37</v>
      </c>
      <c r="F46" s="83">
        <v>10.71</v>
      </c>
      <c r="G46" s="83">
        <v>57.01</v>
      </c>
      <c r="H46" s="83">
        <v>0.05</v>
      </c>
      <c r="I46" s="83">
        <v>0</v>
      </c>
      <c r="J46" s="83">
        <v>0</v>
      </c>
      <c r="K46" s="83">
        <v>0</v>
      </c>
      <c r="L46" s="83">
        <v>11.02</v>
      </c>
      <c r="M46" s="83">
        <v>49.77</v>
      </c>
      <c r="N46" s="83">
        <v>14.8</v>
      </c>
      <c r="O46" s="83">
        <v>1.22</v>
      </c>
      <c r="P46" s="159">
        <v>1.85</v>
      </c>
    </row>
    <row r="47" spans="1:16" ht="15" thickBot="1" x14ac:dyDescent="0.35">
      <c r="A47" s="225" t="s">
        <v>175</v>
      </c>
      <c r="B47" s="226" t="s">
        <v>25</v>
      </c>
      <c r="C47" s="227">
        <v>200</v>
      </c>
      <c r="D47" s="228">
        <v>0.5</v>
      </c>
      <c r="E47" s="228">
        <v>0.2</v>
      </c>
      <c r="F47" s="228">
        <v>21.8</v>
      </c>
      <c r="G47" s="228">
        <v>90</v>
      </c>
      <c r="H47" s="228">
        <v>0.03</v>
      </c>
      <c r="I47" s="228">
        <v>8</v>
      </c>
      <c r="J47" s="228">
        <v>0</v>
      </c>
      <c r="K47" s="228">
        <v>0.1</v>
      </c>
      <c r="L47" s="228">
        <v>19</v>
      </c>
      <c r="M47" s="228">
        <v>12</v>
      </c>
      <c r="N47" s="228">
        <v>8</v>
      </c>
      <c r="O47" s="228">
        <v>0.5</v>
      </c>
      <c r="P47" s="229">
        <v>13.12</v>
      </c>
    </row>
    <row r="48" spans="1:16" ht="15" thickBot="1" x14ac:dyDescent="0.35">
      <c r="A48" s="185"/>
      <c r="B48" s="9" t="s">
        <v>11</v>
      </c>
      <c r="C48" s="6"/>
      <c r="D48" s="79">
        <f t="shared" ref="D48:P48" si="4">SUM(D42:D47)</f>
        <v>15.88</v>
      </c>
      <c r="E48" s="79">
        <f t="shared" si="4"/>
        <v>17.59</v>
      </c>
      <c r="F48" s="79">
        <f t="shared" si="4"/>
        <v>58.350000000000009</v>
      </c>
      <c r="G48" s="79">
        <f t="shared" si="4"/>
        <v>457.65999999999997</v>
      </c>
      <c r="H48" s="79">
        <f t="shared" si="4"/>
        <v>0.31699999999999995</v>
      </c>
      <c r="I48" s="79">
        <f t="shared" si="4"/>
        <v>37.309999999999995</v>
      </c>
      <c r="J48" s="79">
        <f t="shared" si="4"/>
        <v>6.2E-2</v>
      </c>
      <c r="K48" s="79">
        <f t="shared" si="4"/>
        <v>5.03</v>
      </c>
      <c r="L48" s="79">
        <f t="shared" si="4"/>
        <v>147.02000000000001</v>
      </c>
      <c r="M48" s="79">
        <f t="shared" si="4"/>
        <v>306.32</v>
      </c>
      <c r="N48" s="79">
        <f t="shared" si="4"/>
        <v>94.2</v>
      </c>
      <c r="O48" s="79">
        <f t="shared" si="4"/>
        <v>4.17</v>
      </c>
      <c r="P48" s="230">
        <f t="shared" si="4"/>
        <v>95.02</v>
      </c>
    </row>
    <row r="49" spans="1:16" x14ac:dyDescent="0.3">
      <c r="B49" s="156" t="s">
        <v>176</v>
      </c>
      <c r="C49" s="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16" x14ac:dyDescent="0.3">
      <c r="A50" s="164" t="s">
        <v>147</v>
      </c>
      <c r="B50" s="8" t="s">
        <v>115</v>
      </c>
      <c r="C50" s="5" t="s">
        <v>148</v>
      </c>
      <c r="D50" s="83">
        <v>2.17</v>
      </c>
      <c r="E50" s="83">
        <v>6.5</v>
      </c>
      <c r="F50" s="83">
        <v>16.41</v>
      </c>
      <c r="G50" s="83">
        <v>133.75</v>
      </c>
      <c r="H50" s="83">
        <v>0.09</v>
      </c>
      <c r="I50" s="83">
        <v>7.69</v>
      </c>
      <c r="J50" s="83">
        <v>0</v>
      </c>
      <c r="K50" s="83">
        <v>2.36</v>
      </c>
      <c r="L50" s="83">
        <v>19.899999999999999</v>
      </c>
      <c r="M50" s="83">
        <v>66.05</v>
      </c>
      <c r="N50" s="83">
        <v>26.7</v>
      </c>
      <c r="O50" s="83">
        <v>0.92</v>
      </c>
      <c r="P50" s="159">
        <v>14.92</v>
      </c>
    </row>
    <row r="51" spans="1:16" x14ac:dyDescent="0.3">
      <c r="A51" s="164" t="s">
        <v>260</v>
      </c>
      <c r="B51" s="8" t="s">
        <v>261</v>
      </c>
      <c r="C51" s="5">
        <v>75</v>
      </c>
      <c r="D51" s="83">
        <v>13.125</v>
      </c>
      <c r="E51" s="83">
        <v>18.675000000000001</v>
      </c>
      <c r="F51" s="83">
        <v>6.75</v>
      </c>
      <c r="G51" s="83">
        <v>248.25</v>
      </c>
      <c r="H51" s="83">
        <v>6.7500000000000004E-2</v>
      </c>
      <c r="I51" s="83">
        <v>0</v>
      </c>
      <c r="J51" s="83">
        <v>0.03</v>
      </c>
      <c r="K51" s="83">
        <v>0.375</v>
      </c>
      <c r="L51" s="83">
        <v>29.25</v>
      </c>
      <c r="M51" s="83">
        <v>138.75</v>
      </c>
      <c r="N51" s="83">
        <v>19.5</v>
      </c>
      <c r="O51" s="83">
        <v>2.1</v>
      </c>
      <c r="P51" s="159">
        <v>45</v>
      </c>
    </row>
    <row r="52" spans="1:16" ht="22.8" x14ac:dyDescent="0.3">
      <c r="A52" s="160" t="s">
        <v>168</v>
      </c>
      <c r="B52" s="170" t="s">
        <v>169</v>
      </c>
      <c r="C52" s="5" t="s">
        <v>257</v>
      </c>
      <c r="D52" s="83">
        <v>3.7700000000000005</v>
      </c>
      <c r="E52" s="83">
        <v>0.45</v>
      </c>
      <c r="F52" s="83">
        <v>19.36</v>
      </c>
      <c r="G52" s="83">
        <v>96.6</v>
      </c>
      <c r="H52" s="83">
        <v>0.03</v>
      </c>
      <c r="I52" s="83">
        <v>0.01</v>
      </c>
      <c r="J52" s="83">
        <v>0</v>
      </c>
      <c r="K52" s="83">
        <v>0.53</v>
      </c>
      <c r="L52" s="83">
        <v>3.8</v>
      </c>
      <c r="M52" s="83">
        <v>23.8</v>
      </c>
      <c r="N52" s="83">
        <v>5.4</v>
      </c>
      <c r="O52" s="83">
        <v>0.52</v>
      </c>
      <c r="P52" s="159">
        <v>9.64</v>
      </c>
    </row>
    <row r="53" spans="1:16" x14ac:dyDescent="0.3">
      <c r="A53" s="160" t="s">
        <v>170</v>
      </c>
      <c r="B53" s="8" t="s">
        <v>21</v>
      </c>
      <c r="C53" s="5">
        <v>50</v>
      </c>
      <c r="D53" s="83">
        <v>0.55000000000000004</v>
      </c>
      <c r="E53" s="83">
        <v>0.1</v>
      </c>
      <c r="F53" s="83">
        <v>1.9</v>
      </c>
      <c r="G53" s="83">
        <v>12</v>
      </c>
      <c r="H53" s="83">
        <v>0.03</v>
      </c>
      <c r="I53" s="83">
        <v>12.5</v>
      </c>
      <c r="J53" s="83">
        <v>0</v>
      </c>
      <c r="K53" s="83">
        <v>0.35</v>
      </c>
      <c r="L53" s="83">
        <v>7</v>
      </c>
      <c r="M53" s="83">
        <v>13</v>
      </c>
      <c r="N53" s="83">
        <v>10</v>
      </c>
      <c r="O53" s="83">
        <v>0.45</v>
      </c>
      <c r="P53" s="159">
        <v>13</v>
      </c>
    </row>
    <row r="54" spans="1:16" x14ac:dyDescent="0.3">
      <c r="A54" s="160" t="s">
        <v>153</v>
      </c>
      <c r="B54" s="8" t="s">
        <v>210</v>
      </c>
      <c r="C54" s="5" t="s">
        <v>14</v>
      </c>
      <c r="D54" s="83">
        <v>2.0699999999999998</v>
      </c>
      <c r="E54" s="83">
        <v>0.37</v>
      </c>
      <c r="F54" s="83">
        <v>10.71</v>
      </c>
      <c r="G54" s="83">
        <v>57.01</v>
      </c>
      <c r="H54" s="83">
        <v>0.05</v>
      </c>
      <c r="I54" s="83">
        <v>0</v>
      </c>
      <c r="J54" s="83">
        <v>0</v>
      </c>
      <c r="K54" s="83">
        <v>0</v>
      </c>
      <c r="L54" s="83">
        <v>11.02</v>
      </c>
      <c r="M54" s="83">
        <v>49.77</v>
      </c>
      <c r="N54" s="83">
        <v>14.8</v>
      </c>
      <c r="O54" s="83">
        <v>1.22</v>
      </c>
      <c r="P54" s="159">
        <v>1.85</v>
      </c>
    </row>
    <row r="55" spans="1:16" ht="15" thickBot="1" x14ac:dyDescent="0.35">
      <c r="A55" s="160" t="s">
        <v>177</v>
      </c>
      <c r="B55" s="8" t="s">
        <v>28</v>
      </c>
      <c r="C55" s="5" t="s">
        <v>15</v>
      </c>
      <c r="D55" s="83">
        <v>1.4</v>
      </c>
      <c r="E55" s="83">
        <v>0</v>
      </c>
      <c r="F55" s="83">
        <v>29</v>
      </c>
      <c r="G55" s="83">
        <v>122</v>
      </c>
      <c r="H55" s="83">
        <v>0</v>
      </c>
      <c r="I55" s="83">
        <v>0</v>
      </c>
      <c r="J55" s="83">
        <v>0</v>
      </c>
      <c r="K55" s="83">
        <v>0</v>
      </c>
      <c r="L55" s="83">
        <v>1</v>
      </c>
      <c r="M55" s="83">
        <v>0</v>
      </c>
      <c r="N55" s="83">
        <v>0</v>
      </c>
      <c r="O55" s="83">
        <v>0.1</v>
      </c>
      <c r="P55" s="159">
        <v>4</v>
      </c>
    </row>
    <row r="56" spans="1:16" ht="15" thickBot="1" x14ac:dyDescent="0.35">
      <c r="A56" s="161"/>
      <c r="B56" s="9" t="s">
        <v>11</v>
      </c>
      <c r="C56" s="6"/>
      <c r="D56" s="79">
        <f t="shared" ref="D56:P56" si="5">SUM(D50:D55)</f>
        <v>23.085000000000001</v>
      </c>
      <c r="E56" s="79">
        <f t="shared" si="5"/>
        <v>26.095000000000002</v>
      </c>
      <c r="F56" s="79">
        <f t="shared" si="5"/>
        <v>84.13</v>
      </c>
      <c r="G56" s="79">
        <f t="shared" si="5"/>
        <v>669.61</v>
      </c>
      <c r="H56" s="79">
        <f t="shared" si="5"/>
        <v>0.26750000000000002</v>
      </c>
      <c r="I56" s="79">
        <f t="shared" si="5"/>
        <v>20.2</v>
      </c>
      <c r="J56" s="79">
        <f t="shared" si="5"/>
        <v>0.03</v>
      </c>
      <c r="K56" s="79">
        <f t="shared" si="5"/>
        <v>3.6149999999999998</v>
      </c>
      <c r="L56" s="79">
        <f t="shared" si="5"/>
        <v>71.97</v>
      </c>
      <c r="M56" s="79">
        <f t="shared" si="5"/>
        <v>291.37</v>
      </c>
      <c r="N56" s="79">
        <f t="shared" si="5"/>
        <v>76.400000000000006</v>
      </c>
      <c r="O56" s="79">
        <f t="shared" si="5"/>
        <v>5.31</v>
      </c>
      <c r="P56" s="230">
        <f t="shared" si="5"/>
        <v>88.41</v>
      </c>
    </row>
    <row r="57" spans="1:16" x14ac:dyDescent="0.3">
      <c r="B57" s="163" t="s">
        <v>178</v>
      </c>
      <c r="C57" s="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59"/>
    </row>
    <row r="58" spans="1:16" s="165" customFormat="1" ht="26.4" x14ac:dyDescent="0.3">
      <c r="A58" s="160" t="s">
        <v>162</v>
      </c>
      <c r="B58" s="7" t="s">
        <v>16</v>
      </c>
      <c r="C58" s="5" t="s">
        <v>148</v>
      </c>
      <c r="D58" s="83">
        <v>1.94</v>
      </c>
      <c r="E58" s="83">
        <v>6.25</v>
      </c>
      <c r="F58" s="83">
        <v>10.81</v>
      </c>
      <c r="G58" s="83">
        <v>107.5</v>
      </c>
      <c r="H58" s="83">
        <v>0.04</v>
      </c>
      <c r="I58" s="83">
        <v>10.32</v>
      </c>
      <c r="J58" s="83">
        <v>0.01</v>
      </c>
      <c r="K58" s="83">
        <v>2.41</v>
      </c>
      <c r="L58" s="83">
        <v>38.9</v>
      </c>
      <c r="M58" s="83">
        <v>56.05</v>
      </c>
      <c r="N58" s="83">
        <v>26.7</v>
      </c>
      <c r="O58" s="83">
        <v>1.2</v>
      </c>
      <c r="P58" s="159">
        <v>15.32</v>
      </c>
    </row>
    <row r="59" spans="1:16" x14ac:dyDescent="0.3">
      <c r="A59" s="158" t="s">
        <v>179</v>
      </c>
      <c r="B59" s="8" t="s">
        <v>180</v>
      </c>
      <c r="C59" s="5" t="s">
        <v>194</v>
      </c>
      <c r="D59" s="182">
        <v>21.167999999999999</v>
      </c>
      <c r="E59" s="182">
        <v>20.832000000000001</v>
      </c>
      <c r="F59" s="182">
        <v>55.103999999999999</v>
      </c>
      <c r="G59" s="182">
        <v>492.8</v>
      </c>
      <c r="H59" s="182">
        <v>8.3999999999999991E-2</v>
      </c>
      <c r="I59" s="182">
        <v>0.44800000000000001</v>
      </c>
      <c r="J59" s="182">
        <v>7.0000000000000007E-2</v>
      </c>
      <c r="K59" s="182">
        <v>0.89600000000000002</v>
      </c>
      <c r="L59" s="182">
        <v>25.759999999999998</v>
      </c>
      <c r="M59" s="182">
        <v>254.24</v>
      </c>
      <c r="N59" s="182">
        <v>59.36</v>
      </c>
      <c r="O59" s="182">
        <v>3.1360000000000001</v>
      </c>
      <c r="P59" s="159">
        <v>57.62</v>
      </c>
    </row>
    <row r="60" spans="1:16" x14ac:dyDescent="0.3">
      <c r="A60" s="160" t="s">
        <v>158</v>
      </c>
      <c r="B60" s="8" t="s">
        <v>159</v>
      </c>
      <c r="C60" s="5">
        <v>50</v>
      </c>
      <c r="D60" s="83">
        <v>0.9</v>
      </c>
      <c r="E60" s="83">
        <v>0.05</v>
      </c>
      <c r="F60" s="83">
        <v>4.9000000000000004</v>
      </c>
      <c r="G60" s="83">
        <v>24</v>
      </c>
      <c r="H60" s="83">
        <v>0.01</v>
      </c>
      <c r="I60" s="83">
        <v>2.85</v>
      </c>
      <c r="J60" s="83">
        <v>0</v>
      </c>
      <c r="K60" s="83">
        <v>1.1499999999999999</v>
      </c>
      <c r="L60" s="83">
        <v>16.5</v>
      </c>
      <c r="M60" s="83">
        <v>19</v>
      </c>
      <c r="N60" s="83">
        <v>9.5</v>
      </c>
      <c r="O60" s="83">
        <v>0.65</v>
      </c>
      <c r="P60" s="159">
        <v>2.74</v>
      </c>
    </row>
    <row r="61" spans="1:16" x14ac:dyDescent="0.3">
      <c r="A61" s="160" t="s">
        <v>153</v>
      </c>
      <c r="B61" s="8" t="s">
        <v>210</v>
      </c>
      <c r="C61" s="5" t="s">
        <v>14</v>
      </c>
      <c r="D61" s="83">
        <v>2.0699999999999998</v>
      </c>
      <c r="E61" s="83">
        <v>0.37</v>
      </c>
      <c r="F61" s="83">
        <v>10.71</v>
      </c>
      <c r="G61" s="83">
        <v>57.01</v>
      </c>
      <c r="H61" s="83">
        <v>0.05</v>
      </c>
      <c r="I61" s="83">
        <v>0</v>
      </c>
      <c r="J61" s="83">
        <v>0</v>
      </c>
      <c r="K61" s="83">
        <v>0</v>
      </c>
      <c r="L61" s="83">
        <v>11.02</v>
      </c>
      <c r="M61" s="83">
        <v>49.77</v>
      </c>
      <c r="N61" s="83">
        <v>14.8</v>
      </c>
      <c r="O61" s="83">
        <v>1.22</v>
      </c>
      <c r="P61" s="159">
        <v>1.85</v>
      </c>
    </row>
    <row r="62" spans="1:16" ht="15" thickBot="1" x14ac:dyDescent="0.35">
      <c r="A62" s="225" t="s">
        <v>181</v>
      </c>
      <c r="B62" s="226" t="s">
        <v>182</v>
      </c>
      <c r="C62" s="227">
        <v>200</v>
      </c>
      <c r="D62" s="228">
        <v>0.7</v>
      </c>
      <c r="E62" s="228">
        <v>0.3</v>
      </c>
      <c r="F62" s="228">
        <v>22.8</v>
      </c>
      <c r="G62" s="228">
        <v>97</v>
      </c>
      <c r="H62" s="228">
        <v>0.01</v>
      </c>
      <c r="I62" s="228">
        <v>70</v>
      </c>
      <c r="J62" s="228">
        <v>0</v>
      </c>
      <c r="K62" s="228">
        <v>0</v>
      </c>
      <c r="L62" s="228">
        <v>12</v>
      </c>
      <c r="M62" s="228">
        <v>3</v>
      </c>
      <c r="N62" s="228">
        <v>3</v>
      </c>
      <c r="O62" s="228">
        <v>1.5</v>
      </c>
      <c r="P62" s="229">
        <v>7</v>
      </c>
    </row>
    <row r="63" spans="1:16" ht="15" thickBot="1" x14ac:dyDescent="0.35">
      <c r="A63" s="161"/>
      <c r="B63" s="9" t="s">
        <v>11</v>
      </c>
      <c r="C63" s="6"/>
      <c r="D63" s="79">
        <f t="shared" ref="D63:P63" si="6">SUM(D58:D62)</f>
        <v>26.777999999999999</v>
      </c>
      <c r="E63" s="79">
        <f t="shared" si="6"/>
        <v>27.802000000000003</v>
      </c>
      <c r="F63" s="79">
        <f t="shared" si="6"/>
        <v>104.324</v>
      </c>
      <c r="G63" s="79">
        <f t="shared" si="6"/>
        <v>778.31</v>
      </c>
      <c r="H63" s="79">
        <f t="shared" si="6"/>
        <v>0.19400000000000001</v>
      </c>
      <c r="I63" s="79">
        <f t="shared" si="6"/>
        <v>83.617999999999995</v>
      </c>
      <c r="J63" s="79">
        <f t="shared" si="6"/>
        <v>0.08</v>
      </c>
      <c r="K63" s="79">
        <f t="shared" si="6"/>
        <v>4.4559999999999995</v>
      </c>
      <c r="L63" s="79">
        <f t="shared" si="6"/>
        <v>104.17999999999999</v>
      </c>
      <c r="M63" s="79">
        <f t="shared" si="6"/>
        <v>382.06</v>
      </c>
      <c r="N63" s="79">
        <f t="shared" si="6"/>
        <v>113.36</v>
      </c>
      <c r="O63" s="79">
        <f t="shared" si="6"/>
        <v>7.7060000000000004</v>
      </c>
      <c r="P63" s="230">
        <f t="shared" si="6"/>
        <v>84.529999999999987</v>
      </c>
    </row>
    <row r="64" spans="1:16" x14ac:dyDescent="0.3">
      <c r="B64" s="163" t="s">
        <v>183</v>
      </c>
      <c r="C64" s="4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59"/>
    </row>
    <row r="65" spans="1:16" x14ac:dyDescent="0.3">
      <c r="A65" s="160" t="s">
        <v>188</v>
      </c>
      <c r="B65" s="170" t="s">
        <v>189</v>
      </c>
      <c r="C65" s="5">
        <v>250</v>
      </c>
      <c r="D65" s="83">
        <v>2.7</v>
      </c>
      <c r="E65" s="83">
        <v>2.85</v>
      </c>
      <c r="F65" s="83">
        <v>18.82</v>
      </c>
      <c r="G65" s="83">
        <v>111.25</v>
      </c>
      <c r="H65" s="83">
        <v>0.1</v>
      </c>
      <c r="I65" s="83">
        <v>8.25</v>
      </c>
      <c r="J65" s="83">
        <v>0</v>
      </c>
      <c r="K65" s="83">
        <v>1.37</v>
      </c>
      <c r="L65" s="83">
        <v>15.25</v>
      </c>
      <c r="M65" s="83">
        <v>63.5</v>
      </c>
      <c r="N65" s="83">
        <v>24</v>
      </c>
      <c r="O65" s="83">
        <v>0.95</v>
      </c>
      <c r="P65" s="159">
        <v>12.89</v>
      </c>
    </row>
    <row r="66" spans="1:16" x14ac:dyDescent="0.3">
      <c r="A66" s="160" t="s">
        <v>184</v>
      </c>
      <c r="B66" s="166" t="s">
        <v>39</v>
      </c>
      <c r="C66" s="5" t="s">
        <v>90</v>
      </c>
      <c r="D66" s="83">
        <v>6.24</v>
      </c>
      <c r="E66" s="83">
        <v>11.22</v>
      </c>
      <c r="F66" s="83">
        <v>0.12</v>
      </c>
      <c r="G66" s="83">
        <v>126.6</v>
      </c>
      <c r="H66" s="83">
        <v>0.13200000000000001</v>
      </c>
      <c r="I66" s="83">
        <v>0</v>
      </c>
      <c r="J66" s="83">
        <v>0</v>
      </c>
      <c r="K66" s="83">
        <v>0.18</v>
      </c>
      <c r="L66" s="83">
        <v>18.600000000000001</v>
      </c>
      <c r="M66" s="83">
        <v>89.4</v>
      </c>
      <c r="N66" s="83">
        <v>10.8</v>
      </c>
      <c r="O66" s="83">
        <v>0.96</v>
      </c>
      <c r="P66" s="159">
        <v>24.16</v>
      </c>
    </row>
    <row r="67" spans="1:16" x14ac:dyDescent="0.3">
      <c r="A67" s="160" t="s">
        <v>242</v>
      </c>
      <c r="B67" s="166" t="s">
        <v>29</v>
      </c>
      <c r="C67" s="5">
        <v>120</v>
      </c>
      <c r="D67" s="83">
        <v>10.28</v>
      </c>
      <c r="E67" s="83">
        <v>16</v>
      </c>
      <c r="F67" s="83">
        <v>2.85</v>
      </c>
      <c r="G67" s="83">
        <v>192</v>
      </c>
      <c r="H67" s="83">
        <v>0.06</v>
      </c>
      <c r="I67" s="83">
        <v>0.34</v>
      </c>
      <c r="J67" s="83">
        <v>0.24</v>
      </c>
      <c r="K67" s="83">
        <v>0.54</v>
      </c>
      <c r="L67" s="83">
        <v>96</v>
      </c>
      <c r="M67" s="83">
        <v>180.57</v>
      </c>
      <c r="N67" s="83">
        <v>14.85</v>
      </c>
      <c r="O67" s="83">
        <v>1.82</v>
      </c>
      <c r="P67" s="159">
        <v>31</v>
      </c>
    </row>
    <row r="68" spans="1:16" s="77" customFormat="1" x14ac:dyDescent="0.3">
      <c r="A68" s="167" t="s">
        <v>185</v>
      </c>
      <c r="B68" s="168" t="s">
        <v>30</v>
      </c>
      <c r="C68" s="12">
        <v>50</v>
      </c>
      <c r="D68" s="182">
        <v>1.55</v>
      </c>
      <c r="E68" s="182">
        <v>0.1</v>
      </c>
      <c r="F68" s="182">
        <v>3.25</v>
      </c>
      <c r="G68" s="182">
        <v>20</v>
      </c>
      <c r="H68" s="182">
        <v>0.05</v>
      </c>
      <c r="I68" s="182">
        <v>5</v>
      </c>
      <c r="J68" s="182">
        <v>0</v>
      </c>
      <c r="K68" s="182">
        <v>0.75</v>
      </c>
      <c r="L68" s="182">
        <v>10</v>
      </c>
      <c r="M68" s="182">
        <v>31</v>
      </c>
      <c r="N68" s="182">
        <v>10.5</v>
      </c>
      <c r="O68" s="182">
        <v>0.35</v>
      </c>
      <c r="P68" s="169">
        <v>11.09</v>
      </c>
    </row>
    <row r="69" spans="1:16" x14ac:dyDescent="0.3">
      <c r="A69" s="160" t="s">
        <v>153</v>
      </c>
      <c r="B69" s="166" t="s">
        <v>210</v>
      </c>
      <c r="C69" s="5" t="s">
        <v>14</v>
      </c>
      <c r="D69" s="83">
        <v>2.0699999999999998</v>
      </c>
      <c r="E69" s="83">
        <v>0.37</v>
      </c>
      <c r="F69" s="83">
        <v>10.71</v>
      </c>
      <c r="G69" s="83">
        <v>57.01</v>
      </c>
      <c r="H69" s="83">
        <v>0.05</v>
      </c>
      <c r="I69" s="83">
        <v>0</v>
      </c>
      <c r="J69" s="83">
        <v>0</v>
      </c>
      <c r="K69" s="83">
        <v>0</v>
      </c>
      <c r="L69" s="83">
        <v>11.02</v>
      </c>
      <c r="M69" s="83">
        <v>49.77</v>
      </c>
      <c r="N69" s="83">
        <v>14.8</v>
      </c>
      <c r="O69" s="83">
        <v>1.22</v>
      </c>
      <c r="P69" s="159">
        <v>1.85</v>
      </c>
    </row>
    <row r="70" spans="1:16" ht="15" thickBot="1" x14ac:dyDescent="0.35">
      <c r="A70" s="225" t="s">
        <v>154</v>
      </c>
      <c r="B70" s="166" t="s">
        <v>186</v>
      </c>
      <c r="C70" s="227" t="s">
        <v>15</v>
      </c>
      <c r="D70" s="228">
        <v>0.3</v>
      </c>
      <c r="E70" s="228">
        <v>0</v>
      </c>
      <c r="F70" s="228">
        <v>20.100000000000001</v>
      </c>
      <c r="G70" s="228">
        <v>81</v>
      </c>
      <c r="H70" s="228">
        <v>0</v>
      </c>
      <c r="I70" s="228">
        <v>0.8</v>
      </c>
      <c r="J70" s="228">
        <v>0</v>
      </c>
      <c r="K70" s="228">
        <v>0</v>
      </c>
      <c r="L70" s="228">
        <v>10</v>
      </c>
      <c r="M70" s="228">
        <v>6</v>
      </c>
      <c r="N70" s="228">
        <v>3</v>
      </c>
      <c r="O70" s="228">
        <v>0.6</v>
      </c>
      <c r="P70" s="229">
        <v>7.51</v>
      </c>
    </row>
    <row r="71" spans="1:16" ht="15" thickBot="1" x14ac:dyDescent="0.35">
      <c r="A71" s="161"/>
      <c r="B71" s="231" t="s">
        <v>11</v>
      </c>
      <c r="C71" s="6"/>
      <c r="D71" s="79">
        <f t="shared" ref="D71:O71" si="7">SUM(D65:D70)</f>
        <v>23.14</v>
      </c>
      <c r="E71" s="79">
        <f t="shared" si="7"/>
        <v>30.540000000000003</v>
      </c>
      <c r="F71" s="79">
        <f t="shared" si="7"/>
        <v>55.85</v>
      </c>
      <c r="G71" s="79">
        <f t="shared" si="7"/>
        <v>587.86</v>
      </c>
      <c r="H71" s="79">
        <f t="shared" si="7"/>
        <v>0.39200000000000002</v>
      </c>
      <c r="I71" s="79">
        <f t="shared" si="7"/>
        <v>14.39</v>
      </c>
      <c r="J71" s="79">
        <f t="shared" si="7"/>
        <v>0.24</v>
      </c>
      <c r="K71" s="79">
        <f t="shared" si="7"/>
        <v>2.84</v>
      </c>
      <c r="L71" s="79">
        <f t="shared" si="7"/>
        <v>160.87</v>
      </c>
      <c r="M71" s="79">
        <f t="shared" si="7"/>
        <v>420.24</v>
      </c>
      <c r="N71" s="79">
        <f t="shared" si="7"/>
        <v>77.95</v>
      </c>
      <c r="O71" s="79">
        <f t="shared" si="7"/>
        <v>5.8999999999999995</v>
      </c>
      <c r="P71" s="230">
        <f>SUM(P65:P70)</f>
        <v>88.5</v>
      </c>
    </row>
    <row r="72" spans="1:16" x14ac:dyDescent="0.3">
      <c r="B72" s="163" t="s">
        <v>187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9"/>
    </row>
    <row r="73" spans="1:16" ht="19.2" x14ac:dyDescent="0.3">
      <c r="A73" s="164" t="s">
        <v>156</v>
      </c>
      <c r="B73" s="7" t="s">
        <v>27</v>
      </c>
      <c r="C73" s="5">
        <v>250</v>
      </c>
      <c r="D73" s="83">
        <v>2.12</v>
      </c>
      <c r="E73" s="83">
        <v>2.85</v>
      </c>
      <c r="F73" s="83">
        <v>16.05</v>
      </c>
      <c r="G73" s="83">
        <v>112.5</v>
      </c>
      <c r="H73" s="83">
        <v>0.02</v>
      </c>
      <c r="I73" s="83">
        <v>0.75</v>
      </c>
      <c r="J73" s="83">
        <v>0</v>
      </c>
      <c r="K73" s="83">
        <v>2.42</v>
      </c>
      <c r="L73" s="83">
        <v>7.5</v>
      </c>
      <c r="M73" s="83">
        <v>41.5</v>
      </c>
      <c r="N73" s="83">
        <v>15.25</v>
      </c>
      <c r="O73" s="83">
        <v>0.35</v>
      </c>
      <c r="P73" s="159">
        <v>9.4600000000000009</v>
      </c>
    </row>
    <row r="74" spans="1:16" x14ac:dyDescent="0.3">
      <c r="A74" s="160" t="s">
        <v>190</v>
      </c>
      <c r="B74" s="8" t="s">
        <v>119</v>
      </c>
      <c r="C74" s="5">
        <v>75</v>
      </c>
      <c r="D74" s="83">
        <v>10.42</v>
      </c>
      <c r="E74" s="83">
        <v>1.57</v>
      </c>
      <c r="F74" s="83">
        <v>7.2</v>
      </c>
      <c r="G74" s="83">
        <v>84.75</v>
      </c>
      <c r="H74" s="83">
        <v>0.05</v>
      </c>
      <c r="I74" s="83">
        <v>0.3</v>
      </c>
      <c r="J74" s="83">
        <v>0.01</v>
      </c>
      <c r="K74" s="83">
        <v>0.75</v>
      </c>
      <c r="L74" s="83">
        <v>26.25</v>
      </c>
      <c r="M74" s="83">
        <v>120</v>
      </c>
      <c r="N74" s="83">
        <v>17.25</v>
      </c>
      <c r="O74" s="83">
        <v>0.45</v>
      </c>
      <c r="P74" s="159">
        <v>32</v>
      </c>
    </row>
    <row r="75" spans="1:16" x14ac:dyDescent="0.3">
      <c r="A75" s="160" t="s">
        <v>174</v>
      </c>
      <c r="B75" s="8" t="s">
        <v>23</v>
      </c>
      <c r="C75" s="5">
        <v>150</v>
      </c>
      <c r="D75" s="83">
        <v>3.15</v>
      </c>
      <c r="E75" s="83">
        <v>6.6</v>
      </c>
      <c r="F75" s="83">
        <v>16.350000000000001</v>
      </c>
      <c r="G75" s="83">
        <v>138</v>
      </c>
      <c r="H75" s="83">
        <v>0.13</v>
      </c>
      <c r="I75" s="83">
        <v>5.0999999999999996</v>
      </c>
      <c r="J75" s="83">
        <v>0.04</v>
      </c>
      <c r="K75" s="83">
        <v>0.15</v>
      </c>
      <c r="L75" s="83">
        <v>39</v>
      </c>
      <c r="M75" s="83">
        <v>85.5</v>
      </c>
      <c r="N75" s="83">
        <v>28.5</v>
      </c>
      <c r="O75" s="83">
        <v>1.05</v>
      </c>
      <c r="P75" s="159">
        <v>17.829999999999998</v>
      </c>
    </row>
    <row r="76" spans="1:16" x14ac:dyDescent="0.3">
      <c r="A76" s="160" t="s">
        <v>170</v>
      </c>
      <c r="B76" s="8" t="s">
        <v>24</v>
      </c>
      <c r="C76" s="5">
        <v>50</v>
      </c>
      <c r="D76" s="83">
        <v>0.4</v>
      </c>
      <c r="E76" s="83">
        <v>0.05</v>
      </c>
      <c r="F76" s="83">
        <v>1.25</v>
      </c>
      <c r="G76" s="83">
        <v>7</v>
      </c>
      <c r="H76" s="83">
        <v>0.01</v>
      </c>
      <c r="I76" s="83">
        <v>5</v>
      </c>
      <c r="J76" s="83">
        <v>0</v>
      </c>
      <c r="K76" s="83">
        <v>0.05</v>
      </c>
      <c r="L76" s="83">
        <v>11.5</v>
      </c>
      <c r="M76" s="83">
        <v>21</v>
      </c>
      <c r="N76" s="83">
        <v>7</v>
      </c>
      <c r="O76" s="83">
        <v>0.3</v>
      </c>
      <c r="P76" s="159">
        <v>12</v>
      </c>
    </row>
    <row r="77" spans="1:16" x14ac:dyDescent="0.3">
      <c r="A77" s="160" t="s">
        <v>153</v>
      </c>
      <c r="B77" s="8" t="s">
        <v>210</v>
      </c>
      <c r="C77" s="5" t="s">
        <v>14</v>
      </c>
      <c r="D77" s="83">
        <v>2.0699999999999998</v>
      </c>
      <c r="E77" s="83">
        <v>0.37</v>
      </c>
      <c r="F77" s="83">
        <v>10.71</v>
      </c>
      <c r="G77" s="83">
        <v>57.01</v>
      </c>
      <c r="H77" s="83">
        <v>0.05</v>
      </c>
      <c r="I77" s="83">
        <v>0</v>
      </c>
      <c r="J77" s="83">
        <v>0</v>
      </c>
      <c r="K77" s="83">
        <v>0</v>
      </c>
      <c r="L77" s="83">
        <v>11.02</v>
      </c>
      <c r="M77" s="83">
        <v>49.77</v>
      </c>
      <c r="N77" s="83">
        <v>14.8</v>
      </c>
      <c r="O77" s="83">
        <v>1.22</v>
      </c>
      <c r="P77" s="159">
        <v>1.85</v>
      </c>
    </row>
    <row r="78" spans="1:16" ht="15" thickBot="1" x14ac:dyDescent="0.35">
      <c r="A78" s="225" t="s">
        <v>160</v>
      </c>
      <c r="B78" s="226" t="s">
        <v>105</v>
      </c>
      <c r="C78" s="227" t="s">
        <v>15</v>
      </c>
      <c r="D78" s="228">
        <v>0.5</v>
      </c>
      <c r="E78" s="228">
        <v>0.2</v>
      </c>
      <c r="F78" s="228">
        <v>23.1</v>
      </c>
      <c r="G78" s="228">
        <v>96</v>
      </c>
      <c r="H78" s="228">
        <v>0.02</v>
      </c>
      <c r="I78" s="228">
        <v>4.3</v>
      </c>
      <c r="J78" s="228">
        <v>0</v>
      </c>
      <c r="K78" s="228">
        <v>0.2</v>
      </c>
      <c r="L78" s="228">
        <v>22</v>
      </c>
      <c r="M78" s="228">
        <v>16</v>
      </c>
      <c r="N78" s="228">
        <v>14</v>
      </c>
      <c r="O78" s="228">
        <v>1.1000000000000001</v>
      </c>
      <c r="P78" s="229">
        <v>12</v>
      </c>
    </row>
    <row r="79" spans="1:16" ht="15" thickBot="1" x14ac:dyDescent="0.35">
      <c r="A79" s="161"/>
      <c r="B79" s="9" t="s">
        <v>11</v>
      </c>
      <c r="C79" s="6"/>
      <c r="D79" s="79">
        <f t="shared" ref="D79:P79" si="8">SUM(D73:D78)</f>
        <v>18.66</v>
      </c>
      <c r="E79" s="79">
        <f t="shared" si="8"/>
        <v>11.639999999999999</v>
      </c>
      <c r="F79" s="79">
        <f t="shared" si="8"/>
        <v>74.66</v>
      </c>
      <c r="G79" s="79">
        <f t="shared" si="8"/>
        <v>495.26</v>
      </c>
      <c r="H79" s="79">
        <f t="shared" si="8"/>
        <v>0.28000000000000003</v>
      </c>
      <c r="I79" s="79">
        <f t="shared" si="8"/>
        <v>15.45</v>
      </c>
      <c r="J79" s="79">
        <f t="shared" si="8"/>
        <v>0.05</v>
      </c>
      <c r="K79" s="79">
        <f t="shared" si="8"/>
        <v>3.57</v>
      </c>
      <c r="L79" s="79">
        <f t="shared" si="8"/>
        <v>117.27</v>
      </c>
      <c r="M79" s="79">
        <f t="shared" si="8"/>
        <v>333.77</v>
      </c>
      <c r="N79" s="79">
        <f t="shared" si="8"/>
        <v>96.8</v>
      </c>
      <c r="O79" s="79">
        <f t="shared" si="8"/>
        <v>4.4700000000000006</v>
      </c>
      <c r="P79" s="230">
        <f t="shared" si="8"/>
        <v>85.139999999999986</v>
      </c>
    </row>
    <row r="80" spans="1:16" x14ac:dyDescent="0.3">
      <c r="B80" s="163" t="s">
        <v>191</v>
      </c>
      <c r="C80" s="4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59"/>
    </row>
    <row r="81" spans="1:18" ht="26.4" x14ac:dyDescent="0.3">
      <c r="A81" s="160" t="s">
        <v>172</v>
      </c>
      <c r="B81" s="8" t="s">
        <v>19</v>
      </c>
      <c r="C81" s="5" t="s">
        <v>148</v>
      </c>
      <c r="D81" s="83">
        <v>1.7200000000000002</v>
      </c>
      <c r="E81" s="83">
        <v>6.05</v>
      </c>
      <c r="F81" s="83">
        <v>6.38</v>
      </c>
      <c r="G81" s="83">
        <v>88.25</v>
      </c>
      <c r="H81" s="83">
        <v>0.05</v>
      </c>
      <c r="I81" s="83">
        <v>18.489999999999998</v>
      </c>
      <c r="J81" s="83">
        <v>0.01</v>
      </c>
      <c r="K81" s="83">
        <v>2.39</v>
      </c>
      <c r="L81" s="83">
        <v>38.9</v>
      </c>
      <c r="M81" s="83">
        <v>51.05</v>
      </c>
      <c r="N81" s="83">
        <v>22.7</v>
      </c>
      <c r="O81" s="83">
        <v>0.8</v>
      </c>
      <c r="P81" s="159">
        <v>14.25</v>
      </c>
    </row>
    <row r="82" spans="1:18" x14ac:dyDescent="0.3">
      <c r="A82" s="160" t="s">
        <v>192</v>
      </c>
      <c r="B82" s="8" t="s">
        <v>193</v>
      </c>
      <c r="C82" s="5" t="s">
        <v>194</v>
      </c>
      <c r="D82" s="83">
        <v>4.7314285714285713</v>
      </c>
      <c r="E82" s="83">
        <v>4.9371428571428568</v>
      </c>
      <c r="F82" s="83">
        <v>5.4514285714285711</v>
      </c>
      <c r="G82" s="83">
        <v>85.028571428571425</v>
      </c>
      <c r="H82" s="83">
        <v>4.1142857142857141E-2</v>
      </c>
      <c r="I82" s="83">
        <v>3.5657142857142858</v>
      </c>
      <c r="J82" s="83">
        <v>6.8571428571428568E-3</v>
      </c>
      <c r="K82" s="83">
        <v>1.0628571428571429</v>
      </c>
      <c r="L82" s="83">
        <v>8.5714285714285712</v>
      </c>
      <c r="M82" s="83">
        <v>47.657142857142858</v>
      </c>
      <c r="N82" s="83">
        <v>13.371428571428572</v>
      </c>
      <c r="O82" s="83">
        <v>0.6171428571428571</v>
      </c>
      <c r="P82" s="159">
        <v>42.2</v>
      </c>
    </row>
    <row r="83" spans="1:18" x14ac:dyDescent="0.3">
      <c r="A83" s="160" t="s">
        <v>195</v>
      </c>
      <c r="B83" s="8" t="s">
        <v>38</v>
      </c>
      <c r="C83" s="5" t="s">
        <v>196</v>
      </c>
      <c r="D83" s="83">
        <v>0.8</v>
      </c>
      <c r="E83" s="83">
        <v>5.05</v>
      </c>
      <c r="F83" s="83">
        <v>1.5</v>
      </c>
      <c r="G83" s="83">
        <v>54.5</v>
      </c>
      <c r="H83" s="83">
        <v>0.01</v>
      </c>
      <c r="I83" s="83">
        <v>9.4499999999999993</v>
      </c>
      <c r="J83" s="83">
        <v>0</v>
      </c>
      <c r="K83" s="83">
        <v>2.25</v>
      </c>
      <c r="L83" s="83">
        <v>21.5</v>
      </c>
      <c r="M83" s="83">
        <v>16</v>
      </c>
      <c r="N83" s="83">
        <v>7.5</v>
      </c>
      <c r="O83" s="83">
        <v>0.3</v>
      </c>
      <c r="P83" s="159">
        <v>6.32</v>
      </c>
    </row>
    <row r="84" spans="1:18" x14ac:dyDescent="0.3">
      <c r="A84" s="160" t="s">
        <v>153</v>
      </c>
      <c r="B84" s="8" t="s">
        <v>210</v>
      </c>
      <c r="C84" s="5" t="s">
        <v>14</v>
      </c>
      <c r="D84" s="83">
        <v>2.0699999999999998</v>
      </c>
      <c r="E84" s="83">
        <v>0.37</v>
      </c>
      <c r="F84" s="83">
        <v>10.71</v>
      </c>
      <c r="G84" s="83">
        <v>57.01</v>
      </c>
      <c r="H84" s="83">
        <v>0.05</v>
      </c>
      <c r="I84" s="83">
        <v>0</v>
      </c>
      <c r="J84" s="83">
        <v>0</v>
      </c>
      <c r="K84" s="83">
        <v>0</v>
      </c>
      <c r="L84" s="83">
        <v>11.02</v>
      </c>
      <c r="M84" s="83">
        <v>49.77</v>
      </c>
      <c r="N84" s="83">
        <v>14.8</v>
      </c>
      <c r="O84" s="83">
        <v>1.22</v>
      </c>
      <c r="P84" s="159">
        <v>1.85</v>
      </c>
    </row>
    <row r="85" spans="1:18" ht="24.6" customHeight="1" thickBot="1" x14ac:dyDescent="0.35">
      <c r="A85" s="225" t="s">
        <v>197</v>
      </c>
      <c r="B85" s="226" t="s">
        <v>41</v>
      </c>
      <c r="C85" s="227" t="s">
        <v>15</v>
      </c>
      <c r="D85" s="228">
        <v>3.2</v>
      </c>
      <c r="E85" s="228">
        <v>2.7</v>
      </c>
      <c r="F85" s="228">
        <v>15.9</v>
      </c>
      <c r="G85" s="228">
        <v>100</v>
      </c>
      <c r="H85" s="228">
        <v>0.04</v>
      </c>
      <c r="I85" s="228">
        <v>1.3</v>
      </c>
      <c r="J85" s="228">
        <v>0.02</v>
      </c>
      <c r="K85" s="228">
        <v>0</v>
      </c>
      <c r="L85" s="228">
        <v>126</v>
      </c>
      <c r="M85" s="228">
        <v>90</v>
      </c>
      <c r="N85" s="228">
        <v>14</v>
      </c>
      <c r="O85" s="228">
        <v>0.1</v>
      </c>
      <c r="P85" s="229">
        <v>12.43</v>
      </c>
    </row>
    <row r="86" spans="1:18" ht="15" thickBot="1" x14ac:dyDescent="0.35">
      <c r="A86" s="161"/>
      <c r="B86" s="9" t="s">
        <v>11</v>
      </c>
      <c r="C86" s="6"/>
      <c r="D86" s="79">
        <f t="shared" ref="D86:O86" si="9">SUM(D81:D85)</f>
        <v>12.521428571428572</v>
      </c>
      <c r="E86" s="79">
        <f t="shared" si="9"/>
        <v>19.107142857142858</v>
      </c>
      <c r="F86" s="79">
        <f t="shared" si="9"/>
        <v>39.941428571428574</v>
      </c>
      <c r="G86" s="79">
        <f t="shared" si="9"/>
        <v>384.7885714285714</v>
      </c>
      <c r="H86" s="79">
        <f t="shared" si="9"/>
        <v>0.19114285714285714</v>
      </c>
      <c r="I86" s="79">
        <f t="shared" si="9"/>
        <v>32.805714285714281</v>
      </c>
      <c r="J86" s="79">
        <f t="shared" si="9"/>
        <v>3.6857142857142852E-2</v>
      </c>
      <c r="K86" s="79">
        <f t="shared" si="9"/>
        <v>5.7028571428571428</v>
      </c>
      <c r="L86" s="79">
        <f t="shared" si="9"/>
        <v>205.99142857142857</v>
      </c>
      <c r="M86" s="79">
        <f t="shared" si="9"/>
        <v>254.47714285714287</v>
      </c>
      <c r="N86" s="79">
        <f t="shared" si="9"/>
        <v>72.371428571428567</v>
      </c>
      <c r="O86" s="79">
        <f t="shared" si="9"/>
        <v>3.0371428571428574</v>
      </c>
      <c r="P86" s="230">
        <f>SUM(P81:P85)</f>
        <v>77.050000000000011</v>
      </c>
    </row>
    <row r="87" spans="1:18" ht="15" thickBot="1" x14ac:dyDescent="0.35">
      <c r="A87" s="171"/>
      <c r="B87" s="9" t="s">
        <v>31</v>
      </c>
      <c r="C87" s="6"/>
      <c r="D87" s="79">
        <f t="shared" ref="D87:P87" si="10">D86+D79+D71+D63+D56+D48+D40+D32+D26+D19</f>
        <v>230.28715584415585</v>
      </c>
      <c r="E87" s="79">
        <f t="shared" si="10"/>
        <v>237.83141558441562</v>
      </c>
      <c r="F87" s="79">
        <f t="shared" si="10"/>
        <v>725.11058008658017</v>
      </c>
      <c r="G87" s="79">
        <f t="shared" si="10"/>
        <v>6033.7800865800873</v>
      </c>
      <c r="H87" s="79">
        <f t="shared" si="10"/>
        <v>2.9765822510822511</v>
      </c>
      <c r="I87" s="79">
        <f t="shared" si="10"/>
        <v>263.73735064935062</v>
      </c>
      <c r="J87" s="79">
        <f t="shared" si="10"/>
        <v>9.9993359307359277</v>
      </c>
      <c r="K87" s="79">
        <f t="shared" si="10"/>
        <v>44.920523809523807</v>
      </c>
      <c r="L87" s="79">
        <f t="shared" si="10"/>
        <v>1552.4268831168831</v>
      </c>
      <c r="M87" s="79">
        <f t="shared" si="10"/>
        <v>3798.3504761904765</v>
      </c>
      <c r="N87" s="79">
        <f t="shared" si="10"/>
        <v>975.22385281385289</v>
      </c>
      <c r="O87" s="79">
        <f t="shared" si="10"/>
        <v>59.478900432900431</v>
      </c>
      <c r="P87" s="162">
        <f t="shared" si="10"/>
        <v>849.99999999999989</v>
      </c>
      <c r="Q87" s="150">
        <f>P87-R87</f>
        <v>0</v>
      </c>
      <c r="R87" s="172">
        <v>850</v>
      </c>
    </row>
    <row r="88" spans="1:18" x14ac:dyDescent="0.3">
      <c r="A88" s="149"/>
      <c r="B88" s="14"/>
      <c r="C88" s="15"/>
      <c r="D88" s="80"/>
      <c r="E88" s="80"/>
      <c r="F88" s="80"/>
      <c r="G88" s="80"/>
      <c r="H88" s="80"/>
      <c r="K88" s="172"/>
    </row>
    <row r="89" spans="1:18" ht="14.4" customHeight="1" x14ac:dyDescent="0.3">
      <c r="A89" s="145"/>
      <c r="B89" s="271" t="s">
        <v>198</v>
      </c>
      <c r="C89" s="271"/>
      <c r="D89" s="271"/>
      <c r="E89" s="272" t="s">
        <v>241</v>
      </c>
      <c r="F89" s="272"/>
      <c r="G89" s="273" t="s">
        <v>34</v>
      </c>
      <c r="H89" s="273"/>
      <c r="I89" s="273"/>
      <c r="J89" s="213"/>
    </row>
    <row r="90" spans="1:18" x14ac:dyDescent="0.3">
      <c r="A90" s="149"/>
      <c r="B90" s="189"/>
      <c r="C90" s="214"/>
      <c r="D90" s="215"/>
      <c r="E90" s="216"/>
      <c r="F90" s="216"/>
      <c r="G90" s="211"/>
      <c r="H90" s="211"/>
      <c r="I90" s="212"/>
    </row>
    <row r="91" spans="1:18" ht="14.4" customHeight="1" x14ac:dyDescent="0.3">
      <c r="A91" s="145"/>
      <c r="B91" s="271" t="s">
        <v>199</v>
      </c>
      <c r="C91" s="271"/>
      <c r="D91" s="271"/>
      <c r="E91" s="272" t="s">
        <v>241</v>
      </c>
      <c r="F91" s="272"/>
      <c r="G91" s="273" t="s">
        <v>247</v>
      </c>
      <c r="H91" s="273"/>
      <c r="I91" s="273"/>
      <c r="J91" s="213"/>
    </row>
    <row r="92" spans="1:18" ht="15" thickBot="1" x14ac:dyDescent="0.35">
      <c r="A92" s="149"/>
      <c r="B92" s="13"/>
      <c r="C92" s="71"/>
      <c r="D92" s="130"/>
      <c r="E92" s="130"/>
      <c r="F92" s="130"/>
      <c r="G92" s="130"/>
      <c r="H92" s="130"/>
    </row>
    <row r="93" spans="1:18" x14ac:dyDescent="0.3">
      <c r="A93" s="145"/>
      <c r="B93" s="285" t="s">
        <v>233</v>
      </c>
      <c r="C93" s="286"/>
      <c r="D93" s="282" t="s">
        <v>95</v>
      </c>
      <c r="E93" s="283"/>
      <c r="F93" s="283"/>
      <c r="G93" s="284"/>
      <c r="H93" s="130"/>
    </row>
    <row r="94" spans="1:18" ht="24.6" thickBot="1" x14ac:dyDescent="0.35">
      <c r="A94" s="145"/>
      <c r="B94" s="287"/>
      <c r="C94" s="288"/>
      <c r="D94" s="186" t="s">
        <v>234</v>
      </c>
      <c r="E94" s="187" t="s">
        <v>235</v>
      </c>
      <c r="F94" s="187" t="s">
        <v>236</v>
      </c>
      <c r="G94" s="188" t="s">
        <v>94</v>
      </c>
      <c r="H94" s="130"/>
    </row>
    <row r="95" spans="1:18" ht="15" thickBot="1" x14ac:dyDescent="0.35">
      <c r="A95" s="145"/>
      <c r="B95" s="289"/>
      <c r="C95" s="290"/>
      <c r="D95" s="91">
        <v>77</v>
      </c>
      <c r="E95" s="79">
        <v>79</v>
      </c>
      <c r="F95" s="79">
        <v>335</v>
      </c>
      <c r="G95" s="85">
        <v>2350</v>
      </c>
      <c r="H95" s="130"/>
    </row>
    <row r="96" spans="1:18" x14ac:dyDescent="0.3">
      <c r="A96" s="189">
        <v>0.35</v>
      </c>
      <c r="B96" s="274" t="s">
        <v>108</v>
      </c>
      <c r="C96" s="275"/>
      <c r="D96" s="92">
        <f>D95*A96</f>
        <v>26.95</v>
      </c>
      <c r="E96" s="89">
        <f>E95*A96</f>
        <v>27.65</v>
      </c>
      <c r="F96" s="89">
        <f>F95*A96</f>
        <v>117.24999999999999</v>
      </c>
      <c r="G96" s="86">
        <f>G95*A96</f>
        <v>822.5</v>
      </c>
      <c r="H96" s="130"/>
    </row>
    <row r="97" spans="1:16" x14ac:dyDescent="0.3">
      <c r="A97" s="189">
        <v>10</v>
      </c>
      <c r="B97" s="276" t="s">
        <v>109</v>
      </c>
      <c r="C97" s="277"/>
      <c r="D97" s="93">
        <f>D87/A97</f>
        <v>23.028715584415586</v>
      </c>
      <c r="E97" s="83">
        <f>E87/A97</f>
        <v>23.783141558441564</v>
      </c>
      <c r="F97" s="83">
        <f>F87/A97</f>
        <v>72.511058008658011</v>
      </c>
      <c r="G97" s="78">
        <f>G87/A97</f>
        <v>603.37800865800875</v>
      </c>
      <c r="H97" s="130"/>
    </row>
    <row r="98" spans="1:16" ht="15" thickBot="1" x14ac:dyDescent="0.35">
      <c r="A98" s="145"/>
      <c r="B98" s="278" t="s">
        <v>113</v>
      </c>
      <c r="C98" s="279"/>
      <c r="D98" s="90">
        <f>D97-D96</f>
        <v>-3.9212844155844131</v>
      </c>
      <c r="E98" s="88">
        <f t="shared" ref="E98:G98" si="11">E97-E96</f>
        <v>-3.8668584415584348</v>
      </c>
      <c r="F98" s="88">
        <f t="shared" si="11"/>
        <v>-44.738941991341974</v>
      </c>
      <c r="G98" s="84">
        <f t="shared" si="11"/>
        <v>-219.12199134199125</v>
      </c>
      <c r="H98" s="150"/>
      <c r="I98" s="151"/>
      <c r="J98" s="151"/>
      <c r="K98" s="11"/>
      <c r="L98" s="10"/>
      <c r="N98"/>
    </row>
    <row r="99" spans="1:16" s="199" customFormat="1" ht="16.2" thickBot="1" x14ac:dyDescent="0.35">
      <c r="A99" s="194"/>
      <c r="B99" s="280" t="s">
        <v>114</v>
      </c>
      <c r="C99" s="281"/>
      <c r="D99" s="191">
        <f>D97/D96*100-100</f>
        <v>-14.550220465990407</v>
      </c>
      <c r="E99" s="192">
        <f>E97/E96*100-100</f>
        <v>-13.985021488457278</v>
      </c>
      <c r="F99" s="192">
        <f>F97/F96*100-100</f>
        <v>-38.156880163191452</v>
      </c>
      <c r="G99" s="193">
        <f>G97/G96*100-100</f>
        <v>-26.640971591731457</v>
      </c>
      <c r="H99" s="195"/>
      <c r="I99" s="196"/>
      <c r="J99" s="196"/>
      <c r="K99" s="197"/>
      <c r="L99" s="198"/>
      <c r="M99" s="198"/>
      <c r="P99" s="200"/>
    </row>
    <row r="100" spans="1:16" x14ac:dyDescent="0.3">
      <c r="A100" s="145"/>
      <c r="B100" s="11"/>
      <c r="C100" s="10"/>
      <c r="D100" s="150"/>
      <c r="E100" s="95"/>
      <c r="F100" s="95"/>
      <c r="G100" s="95"/>
      <c r="H100" s="95"/>
      <c r="I100"/>
      <c r="J100"/>
      <c r="K100"/>
      <c r="L100"/>
      <c r="M100"/>
      <c r="N100"/>
    </row>
    <row r="101" spans="1:16" x14ac:dyDescent="0.3">
      <c r="A101" s="145"/>
      <c r="B101" s="11"/>
      <c r="C101" s="10"/>
      <c r="D101" s="150"/>
      <c r="E101" s="95"/>
      <c r="F101" s="95"/>
      <c r="G101" s="95"/>
      <c r="H101" s="95"/>
      <c r="I101"/>
      <c r="J101"/>
      <c r="K101"/>
      <c r="L101"/>
      <c r="M101"/>
      <c r="N101"/>
    </row>
    <row r="102" spans="1:16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6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6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6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6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6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6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6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6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6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6" x14ac:dyDescent="0.3">
      <c r="A112" s="145"/>
      <c r="B112"/>
      <c r="C112"/>
      <c r="D112" s="95"/>
      <c r="E112" s="95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  <row r="161" spans="1:14" x14ac:dyDescent="0.3">
      <c r="A161" s="145"/>
      <c r="B161" s="151"/>
      <c r="C161" s="11"/>
      <c r="D161" s="150"/>
      <c r="E161" s="150"/>
      <c r="F161" s="95"/>
      <c r="G161" s="95"/>
      <c r="H161" s="95"/>
      <c r="I161"/>
      <c r="J161"/>
      <c r="K161"/>
      <c r="L161"/>
      <c r="M161"/>
      <c r="N161"/>
    </row>
    <row r="162" spans="1:14" x14ac:dyDescent="0.3">
      <c r="A162" s="145"/>
      <c r="B162" s="151"/>
      <c r="C162" s="11"/>
      <c r="D162" s="150"/>
      <c r="E162" s="150"/>
      <c r="F162" s="95"/>
      <c r="G162" s="95"/>
      <c r="H162" s="95"/>
      <c r="I162"/>
      <c r="J162"/>
      <c r="K162"/>
      <c r="L162"/>
      <c r="M162"/>
      <c r="N162"/>
    </row>
    <row r="163" spans="1:14" x14ac:dyDescent="0.3">
      <c r="A163" s="145"/>
      <c r="B163" s="151"/>
      <c r="C163" s="11"/>
      <c r="D163" s="150"/>
      <c r="E163" s="150"/>
      <c r="F163" s="95"/>
      <c r="G163" s="95"/>
      <c r="H163" s="95"/>
      <c r="I163"/>
      <c r="J163"/>
      <c r="K163"/>
      <c r="L163"/>
      <c r="M163"/>
      <c r="N163"/>
    </row>
    <row r="164" spans="1:14" x14ac:dyDescent="0.3">
      <c r="A164" s="145"/>
      <c r="B164" s="151"/>
      <c r="C164" s="11"/>
      <c r="D164" s="150"/>
      <c r="E164" s="150"/>
      <c r="F164" s="95"/>
      <c r="G164" s="95"/>
      <c r="H164" s="95"/>
      <c r="I164"/>
      <c r="J164"/>
      <c r="K164"/>
      <c r="L164"/>
      <c r="M164"/>
      <c r="N164"/>
    </row>
    <row r="165" spans="1:14" x14ac:dyDescent="0.3">
      <c r="A165" s="145"/>
      <c r="B165" s="151"/>
      <c r="C165" s="11"/>
      <c r="D165" s="150"/>
      <c r="E165" s="150"/>
      <c r="F165" s="95"/>
      <c r="G165" s="95"/>
      <c r="H165" s="95"/>
      <c r="I165"/>
      <c r="J165"/>
      <c r="K165"/>
      <c r="L165"/>
      <c r="M165"/>
      <c r="N165"/>
    </row>
    <row r="166" spans="1:14" x14ac:dyDescent="0.3">
      <c r="A166" s="145"/>
      <c r="B166" s="151"/>
      <c r="C166" s="11"/>
      <c r="D166" s="150"/>
      <c r="E166" s="150"/>
      <c r="F166" s="95"/>
      <c r="G166" s="95"/>
      <c r="H166" s="95"/>
      <c r="I166"/>
      <c r="J166"/>
      <c r="K166"/>
      <c r="L166"/>
      <c r="M166"/>
      <c r="N166"/>
    </row>
    <row r="167" spans="1:14" x14ac:dyDescent="0.3">
      <c r="A167" s="145"/>
      <c r="B167" s="151"/>
      <c r="C167" s="11"/>
      <c r="D167" s="150"/>
      <c r="E167" s="150"/>
      <c r="F167" s="95"/>
      <c r="G167" s="95"/>
      <c r="H167" s="95"/>
      <c r="I167"/>
      <c r="J167"/>
      <c r="K167"/>
      <c r="L167"/>
      <c r="M167"/>
      <c r="N167"/>
    </row>
    <row r="168" spans="1:14" x14ac:dyDescent="0.3">
      <c r="A168" s="145"/>
      <c r="B168" s="151"/>
      <c r="C168" s="11"/>
      <c r="D168" s="150"/>
      <c r="E168" s="150"/>
      <c r="F168" s="95"/>
      <c r="G168" s="95"/>
      <c r="H168" s="95"/>
      <c r="I168"/>
      <c r="J168"/>
      <c r="K168"/>
      <c r="L168"/>
      <c r="M168"/>
      <c r="N168"/>
    </row>
    <row r="169" spans="1:14" x14ac:dyDescent="0.3">
      <c r="A169" s="145"/>
      <c r="B169" s="151"/>
      <c r="C169" s="11"/>
      <c r="D169" s="150"/>
      <c r="E169" s="150"/>
      <c r="F169" s="95"/>
      <c r="G169" s="95"/>
      <c r="H169" s="95"/>
      <c r="I169"/>
      <c r="J169"/>
      <c r="K169"/>
      <c r="L169"/>
      <c r="M169"/>
      <c r="N169"/>
    </row>
  </sheetData>
  <mergeCells count="47">
    <mergeCell ref="M1:O1"/>
    <mergeCell ref="I2:K2"/>
    <mergeCell ref="M2:O2"/>
    <mergeCell ref="D2:G2"/>
    <mergeCell ref="A1:C1"/>
    <mergeCell ref="D3:G3"/>
    <mergeCell ref="A2:C2"/>
    <mergeCell ref="A3:C3"/>
    <mergeCell ref="D1:F1"/>
    <mergeCell ref="I1:K1"/>
    <mergeCell ref="R2:T2"/>
    <mergeCell ref="U2:W2"/>
    <mergeCell ref="X2:Z2"/>
    <mergeCell ref="AA2:AC2"/>
    <mergeCell ref="I3:K3"/>
    <mergeCell ref="M3:O3"/>
    <mergeCell ref="R3:T3"/>
    <mergeCell ref="U3:W3"/>
    <mergeCell ref="X3:Z3"/>
    <mergeCell ref="AA3:AC3"/>
    <mergeCell ref="I4:K4"/>
    <mergeCell ref="M4:O4"/>
    <mergeCell ref="B5:M5"/>
    <mergeCell ref="D4:G4"/>
    <mergeCell ref="A4:C4"/>
    <mergeCell ref="A9:A10"/>
    <mergeCell ref="B9:B10"/>
    <mergeCell ref="C9:C10"/>
    <mergeCell ref="D9:F9"/>
    <mergeCell ref="G9:G10"/>
    <mergeCell ref="P9:P10"/>
    <mergeCell ref="B89:D89"/>
    <mergeCell ref="B91:D91"/>
    <mergeCell ref="B6:M6"/>
    <mergeCell ref="B7:M7"/>
    <mergeCell ref="H9:K9"/>
    <mergeCell ref="L9:O9"/>
    <mergeCell ref="B98:C98"/>
    <mergeCell ref="B99:C99"/>
    <mergeCell ref="E89:F89"/>
    <mergeCell ref="G89:I89"/>
    <mergeCell ref="E91:F91"/>
    <mergeCell ref="G91:I91"/>
    <mergeCell ref="D93:G93"/>
    <mergeCell ref="B93:C95"/>
    <mergeCell ref="B96:C96"/>
    <mergeCell ref="B97:C97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topLeftCell="A38" zoomScale="80" zoomScaleNormal="80" workbookViewId="0">
      <selection activeCell="A2" sqref="A2:P62"/>
    </sheetView>
  </sheetViews>
  <sheetFormatPr defaultRowHeight="14.4" x14ac:dyDescent="0.3"/>
  <cols>
    <col min="1" max="1" width="9.44140625" style="160" customWidth="1"/>
    <col min="2" max="2" width="23.88671875" style="1" customWidth="1"/>
    <col min="3" max="3" width="6.6640625" style="5" customWidth="1"/>
    <col min="4" max="4" width="7.6640625" style="83" customWidth="1"/>
    <col min="5" max="6" width="7" style="83" customWidth="1"/>
    <col min="7" max="7" width="8.5546875" style="83" customWidth="1"/>
    <col min="8" max="8" width="7" style="81" customWidth="1"/>
    <col min="9" max="9" width="7.6640625" style="150" customWidth="1"/>
    <col min="10" max="10" width="7.5546875" style="150" customWidth="1"/>
    <col min="11" max="11" width="7.44140625" style="151" customWidth="1"/>
    <col min="12" max="12" width="7" style="11" customWidth="1"/>
    <col min="13" max="13" width="7.44140625" style="10" customWidth="1"/>
    <col min="14" max="14" width="7.33203125" style="10" customWidth="1"/>
    <col min="15" max="15" width="7.88671875" customWidth="1"/>
    <col min="16" max="16" width="9.109375" style="147" customWidth="1"/>
  </cols>
  <sheetData>
    <row r="1" spans="1:29" s="134" customFormat="1" ht="18" customHeight="1" x14ac:dyDescent="0.3">
      <c r="A1" s="251" t="s">
        <v>33</v>
      </c>
      <c r="B1" s="251"/>
      <c r="C1" s="251"/>
      <c r="D1" s="250" t="s">
        <v>32</v>
      </c>
      <c r="E1" s="250"/>
      <c r="F1" s="250"/>
      <c r="G1" s="221"/>
      <c r="H1" s="222"/>
      <c r="I1" s="251" t="s">
        <v>32</v>
      </c>
      <c r="J1" s="251"/>
      <c r="K1" s="251"/>
      <c r="L1" s="232"/>
      <c r="M1" s="251"/>
      <c r="N1" s="251"/>
      <c r="O1" s="251"/>
      <c r="P1" s="223"/>
    </row>
    <row r="2" spans="1:29" s="136" customFormat="1" ht="60" customHeight="1" x14ac:dyDescent="0.2">
      <c r="A2" s="252" t="s">
        <v>237</v>
      </c>
      <c r="B2" s="252"/>
      <c r="C2" s="252"/>
      <c r="D2" s="255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5"/>
      <c r="F2" s="255"/>
      <c r="G2" s="255"/>
      <c r="H2" s="218"/>
      <c r="I2" s="252" t="s">
        <v>118</v>
      </c>
      <c r="J2" s="252"/>
      <c r="K2" s="252"/>
      <c r="L2" s="233"/>
      <c r="M2" s="252"/>
      <c r="N2" s="252"/>
      <c r="O2" s="252"/>
      <c r="P2" s="135"/>
      <c r="R2" s="295" t="s">
        <v>231</v>
      </c>
      <c r="S2" s="295"/>
      <c r="T2" s="295"/>
      <c r="U2" s="253" t="s">
        <v>131</v>
      </c>
      <c r="V2" s="253"/>
      <c r="W2" s="253"/>
      <c r="X2" s="253" t="s">
        <v>132</v>
      </c>
      <c r="Y2" s="253"/>
      <c r="Z2" s="253"/>
      <c r="AA2" s="295" t="s">
        <v>133</v>
      </c>
      <c r="AB2" s="295"/>
      <c r="AC2" s="295"/>
    </row>
    <row r="3" spans="1:29" s="184" customFormat="1" ht="22.5" customHeight="1" x14ac:dyDescent="0.2">
      <c r="A3" s="254" t="s">
        <v>250</v>
      </c>
      <c r="B3" s="254"/>
      <c r="C3" s="254"/>
      <c r="D3" s="255" t="str">
        <f>R3</f>
        <v>________________  Н.В. Бокарева</v>
      </c>
      <c r="E3" s="255"/>
      <c r="F3" s="255"/>
      <c r="G3" s="255"/>
      <c r="H3" s="220"/>
      <c r="I3" s="254" t="s">
        <v>134</v>
      </c>
      <c r="J3" s="254"/>
      <c r="K3" s="254"/>
      <c r="L3" s="234"/>
      <c r="M3" s="254"/>
      <c r="N3" s="254"/>
      <c r="O3" s="254"/>
      <c r="P3" s="183"/>
      <c r="R3" s="296" t="s">
        <v>243</v>
      </c>
      <c r="S3" s="296"/>
      <c r="T3" s="296"/>
      <c r="U3" s="255" t="s">
        <v>244</v>
      </c>
      <c r="V3" s="255"/>
      <c r="W3" s="255"/>
      <c r="X3" s="255" t="s">
        <v>251</v>
      </c>
      <c r="Y3" s="255"/>
      <c r="Z3" s="255"/>
      <c r="AA3" s="296" t="s">
        <v>245</v>
      </c>
      <c r="AB3" s="296"/>
      <c r="AC3" s="296"/>
    </row>
    <row r="4" spans="1:29" s="137" customFormat="1" ht="18" customHeight="1" x14ac:dyDescent="0.25">
      <c r="A4" s="255" t="s">
        <v>254</v>
      </c>
      <c r="B4" s="255"/>
      <c r="C4" s="255"/>
      <c r="D4" s="255" t="s">
        <v>256</v>
      </c>
      <c r="E4" s="255"/>
      <c r="F4" s="255"/>
      <c r="G4" s="255"/>
      <c r="H4" s="220"/>
      <c r="I4" s="255" t="s">
        <v>254</v>
      </c>
      <c r="J4" s="255"/>
      <c r="K4" s="255"/>
      <c r="L4" s="235"/>
      <c r="M4" s="255"/>
      <c r="N4" s="255"/>
      <c r="O4" s="255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6" t="s">
        <v>255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46"/>
      <c r="O6" s="146"/>
    </row>
    <row r="7" spans="1:29" ht="14.4" customHeight="1" x14ac:dyDescent="0.3">
      <c r="A7" s="145"/>
      <c r="B7" s="256" t="s">
        <v>205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146"/>
      <c r="O7" s="146"/>
    </row>
    <row r="8" spans="1:29" ht="14.4" customHeight="1" x14ac:dyDescent="0.3">
      <c r="A8" s="145"/>
      <c r="B8" s="257" t="s">
        <v>204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148"/>
      <c r="O8" s="148"/>
    </row>
    <row r="9" spans="1:29" ht="7.95" customHeight="1" thickBot="1" x14ac:dyDescent="0.35">
      <c r="A9" s="149"/>
      <c r="B9" s="181"/>
      <c r="C9" s="181"/>
      <c r="D9" s="181"/>
      <c r="E9" s="181"/>
      <c r="F9" s="181"/>
      <c r="G9" s="181"/>
      <c r="H9" s="181"/>
    </row>
    <row r="10" spans="1:29" s="152" customFormat="1" ht="15" customHeight="1" thickBot="1" x14ac:dyDescent="0.35">
      <c r="A10" s="258" t="s">
        <v>135</v>
      </c>
      <c r="B10" s="260" t="s">
        <v>0</v>
      </c>
      <c r="C10" s="262" t="s">
        <v>1</v>
      </c>
      <c r="D10" s="264" t="s">
        <v>2</v>
      </c>
      <c r="E10" s="265"/>
      <c r="F10" s="266"/>
      <c r="G10" s="267" t="s">
        <v>232</v>
      </c>
      <c r="H10" s="264" t="s">
        <v>136</v>
      </c>
      <c r="I10" s="265"/>
      <c r="J10" s="265"/>
      <c r="K10" s="266"/>
      <c r="L10" s="264" t="s">
        <v>137</v>
      </c>
      <c r="M10" s="265"/>
      <c r="N10" s="265"/>
      <c r="O10" s="266"/>
      <c r="P10" s="269" t="s">
        <v>6</v>
      </c>
    </row>
    <row r="11" spans="1:29" s="152" customFormat="1" ht="23.4" customHeight="1" thickBot="1" x14ac:dyDescent="0.35">
      <c r="A11" s="259"/>
      <c r="B11" s="261"/>
      <c r="C11" s="263"/>
      <c r="D11" s="87" t="s">
        <v>3</v>
      </c>
      <c r="E11" s="87" t="s">
        <v>4</v>
      </c>
      <c r="F11" s="87" t="s">
        <v>5</v>
      </c>
      <c r="G11" s="268"/>
      <c r="H11" s="87" t="s">
        <v>138</v>
      </c>
      <c r="I11" s="87" t="s">
        <v>139</v>
      </c>
      <c r="J11" s="87" t="s">
        <v>140</v>
      </c>
      <c r="K11" s="87" t="s">
        <v>141</v>
      </c>
      <c r="L11" s="87" t="s">
        <v>142</v>
      </c>
      <c r="M11" s="87" t="s">
        <v>143</v>
      </c>
      <c r="N11" s="87" t="s">
        <v>144</v>
      </c>
      <c r="O11" s="87" t="s">
        <v>145</v>
      </c>
      <c r="P11" s="270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5">
        <v>16</v>
      </c>
    </row>
    <row r="13" spans="1:29" x14ac:dyDescent="0.3">
      <c r="A13" s="155"/>
      <c r="B13" s="156" t="s">
        <v>146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207</v>
      </c>
      <c r="B14" s="8" t="s">
        <v>208</v>
      </c>
      <c r="C14" s="5">
        <v>30</v>
      </c>
      <c r="D14" s="83">
        <v>3.12</v>
      </c>
      <c r="E14" s="83">
        <v>5.61</v>
      </c>
      <c r="F14" s="83">
        <v>0.06</v>
      </c>
      <c r="G14" s="83">
        <v>63.3</v>
      </c>
      <c r="H14" s="83">
        <v>0.06</v>
      </c>
      <c r="I14" s="83">
        <v>0</v>
      </c>
      <c r="J14" s="83">
        <v>0</v>
      </c>
      <c r="K14" s="83">
        <v>0.09</v>
      </c>
      <c r="L14" s="83">
        <v>9.3000000000000007</v>
      </c>
      <c r="M14" s="83">
        <v>44.7</v>
      </c>
      <c r="N14" s="83">
        <v>5.4</v>
      </c>
      <c r="O14" s="83">
        <v>0.48</v>
      </c>
      <c r="P14" s="159">
        <v>15.07</v>
      </c>
    </row>
    <row r="15" spans="1:29" x14ac:dyDescent="0.3">
      <c r="A15" s="160" t="s">
        <v>209</v>
      </c>
      <c r="B15" s="8" t="s">
        <v>211</v>
      </c>
      <c r="C15" s="5">
        <v>25</v>
      </c>
      <c r="D15" s="83">
        <v>1.87</v>
      </c>
      <c r="E15" s="83">
        <v>0.72</v>
      </c>
      <c r="F15" s="83">
        <v>12.75</v>
      </c>
      <c r="G15" s="83">
        <v>65.5</v>
      </c>
      <c r="H15" s="83">
        <v>0.02</v>
      </c>
      <c r="I15" s="83">
        <v>0</v>
      </c>
      <c r="J15" s="83">
        <v>0</v>
      </c>
      <c r="K15" s="83">
        <v>0.42</v>
      </c>
      <c r="L15" s="83">
        <v>4.75</v>
      </c>
      <c r="M15" s="83">
        <v>16.25</v>
      </c>
      <c r="N15" s="83">
        <v>3.25</v>
      </c>
      <c r="O15" s="83">
        <v>0.3</v>
      </c>
      <c r="P15" s="159">
        <v>2.3199999999999998</v>
      </c>
    </row>
    <row r="16" spans="1:29" ht="15" thickBot="1" x14ac:dyDescent="0.35">
      <c r="A16" s="225" t="s">
        <v>214</v>
      </c>
      <c r="B16" s="226" t="s">
        <v>37</v>
      </c>
      <c r="C16" s="227" t="s">
        <v>15</v>
      </c>
      <c r="D16" s="228">
        <v>0.1</v>
      </c>
      <c r="E16" s="228">
        <v>0</v>
      </c>
      <c r="F16" s="228">
        <v>15.2</v>
      </c>
      <c r="G16" s="228">
        <v>61</v>
      </c>
      <c r="H16" s="228">
        <v>0</v>
      </c>
      <c r="I16" s="228">
        <v>2.8</v>
      </c>
      <c r="J16" s="228">
        <v>0</v>
      </c>
      <c r="K16" s="228">
        <v>0</v>
      </c>
      <c r="L16" s="228">
        <v>14.2</v>
      </c>
      <c r="M16" s="228">
        <v>4</v>
      </c>
      <c r="N16" s="228">
        <v>2</v>
      </c>
      <c r="O16" s="228">
        <v>0.4</v>
      </c>
      <c r="P16" s="229">
        <v>1.76</v>
      </c>
    </row>
    <row r="17" spans="1:16" s="2" customFormat="1" ht="15" thickBot="1" x14ac:dyDescent="0.35">
      <c r="A17" s="161"/>
      <c r="B17" s="9" t="s">
        <v>11</v>
      </c>
      <c r="C17" s="6"/>
      <c r="D17" s="79">
        <f t="shared" ref="D17:P17" si="0">SUM(D14:D16)</f>
        <v>5.09</v>
      </c>
      <c r="E17" s="79">
        <f t="shared" si="0"/>
        <v>6.33</v>
      </c>
      <c r="F17" s="79">
        <f t="shared" si="0"/>
        <v>28.009999999999998</v>
      </c>
      <c r="G17" s="79">
        <f t="shared" si="0"/>
        <v>189.8</v>
      </c>
      <c r="H17" s="79">
        <f t="shared" si="0"/>
        <v>0.08</v>
      </c>
      <c r="I17" s="79">
        <f t="shared" si="0"/>
        <v>2.8</v>
      </c>
      <c r="J17" s="79">
        <f t="shared" si="0"/>
        <v>0</v>
      </c>
      <c r="K17" s="79">
        <f t="shared" si="0"/>
        <v>0.51</v>
      </c>
      <c r="L17" s="79">
        <f t="shared" si="0"/>
        <v>28.25</v>
      </c>
      <c r="M17" s="79">
        <f t="shared" si="0"/>
        <v>64.95</v>
      </c>
      <c r="N17" s="79">
        <f t="shared" si="0"/>
        <v>10.65</v>
      </c>
      <c r="O17" s="79">
        <f t="shared" si="0"/>
        <v>1.1800000000000002</v>
      </c>
      <c r="P17" s="230">
        <f t="shared" si="0"/>
        <v>19.150000000000002</v>
      </c>
    </row>
    <row r="18" spans="1:16" x14ac:dyDescent="0.3">
      <c r="B18" s="163" t="s">
        <v>155</v>
      </c>
      <c r="C18" s="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59"/>
    </row>
    <row r="19" spans="1:16" ht="26.4" x14ac:dyDescent="0.3">
      <c r="A19" s="158" t="s">
        <v>206</v>
      </c>
      <c r="B19" s="8" t="s">
        <v>212</v>
      </c>
      <c r="C19" s="5">
        <v>20</v>
      </c>
      <c r="D19" s="182">
        <v>5.12</v>
      </c>
      <c r="E19" s="182">
        <v>5.22</v>
      </c>
      <c r="F19" s="182">
        <v>0</v>
      </c>
      <c r="G19" s="182">
        <v>68.599999999999994</v>
      </c>
      <c r="H19" s="182">
        <v>0.01</v>
      </c>
      <c r="I19" s="182">
        <v>1.4</v>
      </c>
      <c r="J19" s="182">
        <v>0.04</v>
      </c>
      <c r="K19" s="182">
        <v>0.1</v>
      </c>
      <c r="L19" s="182">
        <v>180</v>
      </c>
      <c r="M19" s="182">
        <v>118</v>
      </c>
      <c r="N19" s="182">
        <v>10</v>
      </c>
      <c r="O19" s="182">
        <v>0.18</v>
      </c>
      <c r="P19" s="159">
        <v>17.809999999999999</v>
      </c>
    </row>
    <row r="20" spans="1:16" x14ac:dyDescent="0.3">
      <c r="A20" s="158" t="s">
        <v>209</v>
      </c>
      <c r="B20" s="8" t="s">
        <v>211</v>
      </c>
      <c r="C20" s="5">
        <v>25</v>
      </c>
      <c r="D20" s="182">
        <v>1.87</v>
      </c>
      <c r="E20" s="182">
        <v>0.72</v>
      </c>
      <c r="F20" s="182">
        <v>12.75</v>
      </c>
      <c r="G20" s="182">
        <v>65.5</v>
      </c>
      <c r="H20" s="182">
        <v>0.02</v>
      </c>
      <c r="I20" s="182">
        <v>0</v>
      </c>
      <c r="J20" s="182">
        <v>0</v>
      </c>
      <c r="K20" s="182">
        <v>0.42</v>
      </c>
      <c r="L20" s="182">
        <v>4.75</v>
      </c>
      <c r="M20" s="182">
        <v>16.25</v>
      </c>
      <c r="N20" s="182">
        <v>3.25</v>
      </c>
      <c r="O20" s="182">
        <v>0.3</v>
      </c>
      <c r="P20" s="159">
        <v>2.3199999999999998</v>
      </c>
    </row>
    <row r="21" spans="1:16" ht="15" thickBot="1" x14ac:dyDescent="0.35">
      <c r="A21" s="225" t="s">
        <v>214</v>
      </c>
      <c r="B21" s="226" t="s">
        <v>37</v>
      </c>
      <c r="C21" s="227" t="s">
        <v>15</v>
      </c>
      <c r="D21" s="228">
        <v>0.1</v>
      </c>
      <c r="E21" s="228">
        <v>0</v>
      </c>
      <c r="F21" s="228">
        <v>15.2</v>
      </c>
      <c r="G21" s="228">
        <v>61</v>
      </c>
      <c r="H21" s="228">
        <v>0</v>
      </c>
      <c r="I21" s="228">
        <v>2.8</v>
      </c>
      <c r="J21" s="228">
        <v>0</v>
      </c>
      <c r="K21" s="228">
        <v>0</v>
      </c>
      <c r="L21" s="228">
        <v>14.2</v>
      </c>
      <c r="M21" s="228">
        <v>4</v>
      </c>
      <c r="N21" s="228">
        <v>2</v>
      </c>
      <c r="O21" s="228">
        <v>0.4</v>
      </c>
      <c r="P21" s="229">
        <v>1.76</v>
      </c>
    </row>
    <row r="22" spans="1:16" s="2" customFormat="1" ht="15" thickBot="1" x14ac:dyDescent="0.35">
      <c r="A22" s="161"/>
      <c r="B22" s="9" t="s">
        <v>11</v>
      </c>
      <c r="C22" s="6"/>
      <c r="D22" s="79">
        <f t="shared" ref="D22:P22" si="1">SUM(D19:D21)</f>
        <v>7.09</v>
      </c>
      <c r="E22" s="79">
        <f t="shared" si="1"/>
        <v>5.9399999999999995</v>
      </c>
      <c r="F22" s="79">
        <f t="shared" si="1"/>
        <v>27.95</v>
      </c>
      <c r="G22" s="79">
        <f t="shared" si="1"/>
        <v>195.1</v>
      </c>
      <c r="H22" s="79">
        <f t="shared" si="1"/>
        <v>0.03</v>
      </c>
      <c r="I22" s="79">
        <f t="shared" si="1"/>
        <v>4.1999999999999993</v>
      </c>
      <c r="J22" s="79">
        <f t="shared" si="1"/>
        <v>0.04</v>
      </c>
      <c r="K22" s="79">
        <f t="shared" si="1"/>
        <v>0.52</v>
      </c>
      <c r="L22" s="79">
        <f t="shared" si="1"/>
        <v>198.95</v>
      </c>
      <c r="M22" s="79">
        <f t="shared" si="1"/>
        <v>138.25</v>
      </c>
      <c r="N22" s="79">
        <f t="shared" si="1"/>
        <v>15.25</v>
      </c>
      <c r="O22" s="79">
        <f t="shared" si="1"/>
        <v>0.88</v>
      </c>
      <c r="P22" s="230">
        <f t="shared" si="1"/>
        <v>21.89</v>
      </c>
    </row>
    <row r="23" spans="1:16" x14ac:dyDescent="0.3">
      <c r="B23" s="163" t="s">
        <v>161</v>
      </c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59"/>
    </row>
    <row r="24" spans="1:16" x14ac:dyDescent="0.3">
      <c r="A24" s="160" t="s">
        <v>224</v>
      </c>
      <c r="B24" s="8" t="s">
        <v>117</v>
      </c>
      <c r="C24" s="5">
        <v>100</v>
      </c>
      <c r="D24" s="83">
        <v>7.3</v>
      </c>
      <c r="E24" s="83">
        <v>9.8000000000000007</v>
      </c>
      <c r="F24" s="83">
        <v>53</v>
      </c>
      <c r="G24" s="83">
        <v>328</v>
      </c>
      <c r="H24" s="83">
        <v>0.08</v>
      </c>
      <c r="I24" s="83">
        <v>0.17</v>
      </c>
      <c r="J24" s="83">
        <v>0.08</v>
      </c>
      <c r="K24" s="83">
        <v>1</v>
      </c>
      <c r="L24" s="83">
        <v>32</v>
      </c>
      <c r="M24" s="83">
        <v>77</v>
      </c>
      <c r="N24" s="83">
        <v>13</v>
      </c>
      <c r="O24" s="83">
        <v>1</v>
      </c>
      <c r="P24" s="159">
        <v>13.26</v>
      </c>
    </row>
    <row r="25" spans="1:16" ht="15" thickBot="1" x14ac:dyDescent="0.35">
      <c r="A25" s="225" t="s">
        <v>213</v>
      </c>
      <c r="B25" s="226" t="s">
        <v>35</v>
      </c>
      <c r="C25" s="227" t="s">
        <v>36</v>
      </c>
      <c r="D25" s="228">
        <v>0.1</v>
      </c>
      <c r="E25" s="228">
        <v>0</v>
      </c>
      <c r="F25" s="228">
        <v>15.2</v>
      </c>
      <c r="G25" s="228">
        <v>61</v>
      </c>
      <c r="H25" s="228">
        <v>0</v>
      </c>
      <c r="I25" s="228">
        <v>2.8</v>
      </c>
      <c r="J25" s="228">
        <v>0</v>
      </c>
      <c r="K25" s="228">
        <v>0</v>
      </c>
      <c r="L25" s="228">
        <v>14.2</v>
      </c>
      <c r="M25" s="228">
        <v>4</v>
      </c>
      <c r="N25" s="228">
        <v>2</v>
      </c>
      <c r="O25" s="228">
        <v>0.4</v>
      </c>
      <c r="P25" s="229">
        <v>3.76</v>
      </c>
    </row>
    <row r="26" spans="1:16" ht="15" thickBot="1" x14ac:dyDescent="0.35">
      <c r="A26" s="161"/>
      <c r="B26" s="9" t="s">
        <v>11</v>
      </c>
      <c r="C26" s="6"/>
      <c r="D26" s="79">
        <f t="shared" ref="D26:P26" si="2">SUM(D24:D25)</f>
        <v>7.3999999999999995</v>
      </c>
      <c r="E26" s="79">
        <f t="shared" si="2"/>
        <v>9.8000000000000007</v>
      </c>
      <c r="F26" s="79">
        <f t="shared" si="2"/>
        <v>68.2</v>
      </c>
      <c r="G26" s="79">
        <f t="shared" si="2"/>
        <v>389</v>
      </c>
      <c r="H26" s="79">
        <f t="shared" si="2"/>
        <v>0.08</v>
      </c>
      <c r="I26" s="79">
        <f t="shared" si="2"/>
        <v>2.9699999999999998</v>
      </c>
      <c r="J26" s="79">
        <f t="shared" si="2"/>
        <v>0.08</v>
      </c>
      <c r="K26" s="79">
        <f t="shared" si="2"/>
        <v>1</v>
      </c>
      <c r="L26" s="79">
        <f t="shared" si="2"/>
        <v>46.2</v>
      </c>
      <c r="M26" s="79">
        <f t="shared" si="2"/>
        <v>81</v>
      </c>
      <c r="N26" s="79">
        <f t="shared" si="2"/>
        <v>15</v>
      </c>
      <c r="O26" s="79">
        <f t="shared" si="2"/>
        <v>1.4</v>
      </c>
      <c r="P26" s="230">
        <f t="shared" si="2"/>
        <v>17.02</v>
      </c>
    </row>
    <row r="27" spans="1:16" x14ac:dyDescent="0.3">
      <c r="B27" s="163" t="s">
        <v>165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x14ac:dyDescent="0.3">
      <c r="A28" s="164" t="s">
        <v>217</v>
      </c>
      <c r="B28" s="8" t="s">
        <v>116</v>
      </c>
      <c r="C28" s="5">
        <v>100</v>
      </c>
      <c r="D28" s="83">
        <v>7.5</v>
      </c>
      <c r="E28" s="83">
        <v>13</v>
      </c>
      <c r="F28" s="83">
        <v>60</v>
      </c>
      <c r="G28" s="83">
        <v>388</v>
      </c>
      <c r="H28" s="83">
        <v>0.1</v>
      </c>
      <c r="I28" s="83">
        <v>0</v>
      </c>
      <c r="J28" s="83">
        <v>0.08</v>
      </c>
      <c r="K28" s="83">
        <v>1.17</v>
      </c>
      <c r="L28" s="83">
        <v>15</v>
      </c>
      <c r="M28" s="83">
        <v>58</v>
      </c>
      <c r="N28" s="83">
        <v>10</v>
      </c>
      <c r="O28" s="83">
        <v>0.8</v>
      </c>
      <c r="P28" s="159">
        <v>9.9</v>
      </c>
    </row>
    <row r="29" spans="1:16" ht="15" thickBot="1" x14ac:dyDescent="0.35">
      <c r="A29" s="225" t="s">
        <v>228</v>
      </c>
      <c r="B29" s="226" t="s">
        <v>227</v>
      </c>
      <c r="C29" s="227">
        <v>200</v>
      </c>
      <c r="D29" s="228">
        <v>1</v>
      </c>
      <c r="E29" s="228">
        <v>0.2</v>
      </c>
      <c r="F29" s="228">
        <v>0.2</v>
      </c>
      <c r="G29" s="228">
        <v>92</v>
      </c>
      <c r="H29" s="228">
        <v>0.02</v>
      </c>
      <c r="I29" s="228">
        <v>4</v>
      </c>
      <c r="J29" s="228">
        <v>0</v>
      </c>
      <c r="K29" s="228">
        <v>0</v>
      </c>
      <c r="L29" s="228">
        <v>14</v>
      </c>
      <c r="M29" s="228">
        <v>0</v>
      </c>
      <c r="N29" s="228">
        <v>0</v>
      </c>
      <c r="O29" s="228">
        <v>2.8</v>
      </c>
      <c r="P29" s="229">
        <v>15</v>
      </c>
    </row>
    <row r="30" spans="1:16" ht="15" thickBot="1" x14ac:dyDescent="0.35">
      <c r="A30" s="161"/>
      <c r="B30" s="9" t="s">
        <v>11</v>
      </c>
      <c r="C30" s="6"/>
      <c r="D30" s="79">
        <f t="shared" ref="D30:P30" si="3">SUM(D28:D29)</f>
        <v>8.5</v>
      </c>
      <c r="E30" s="79">
        <f t="shared" si="3"/>
        <v>13.2</v>
      </c>
      <c r="F30" s="79">
        <f t="shared" si="3"/>
        <v>60.2</v>
      </c>
      <c r="G30" s="79">
        <f t="shared" si="3"/>
        <v>480</v>
      </c>
      <c r="H30" s="79">
        <f t="shared" si="3"/>
        <v>0.12000000000000001</v>
      </c>
      <c r="I30" s="79">
        <f t="shared" si="3"/>
        <v>4</v>
      </c>
      <c r="J30" s="79">
        <f t="shared" si="3"/>
        <v>0.08</v>
      </c>
      <c r="K30" s="79">
        <f t="shared" si="3"/>
        <v>1.17</v>
      </c>
      <c r="L30" s="79">
        <f t="shared" si="3"/>
        <v>29</v>
      </c>
      <c r="M30" s="79">
        <f t="shared" si="3"/>
        <v>58</v>
      </c>
      <c r="N30" s="79">
        <f t="shared" si="3"/>
        <v>10</v>
      </c>
      <c r="O30" s="79">
        <f t="shared" si="3"/>
        <v>3.5999999999999996</v>
      </c>
      <c r="P30" s="230">
        <f t="shared" si="3"/>
        <v>24.9</v>
      </c>
    </row>
    <row r="31" spans="1:16" x14ac:dyDescent="0.3">
      <c r="B31" s="163" t="s">
        <v>171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217</v>
      </c>
      <c r="B32" s="8" t="s">
        <v>218</v>
      </c>
      <c r="C32" s="5">
        <v>60</v>
      </c>
      <c r="D32" s="83">
        <v>4.5</v>
      </c>
      <c r="E32" s="83">
        <v>5.88</v>
      </c>
      <c r="F32" s="83">
        <v>44.64</v>
      </c>
      <c r="G32" s="83">
        <v>250.2</v>
      </c>
      <c r="H32" s="83">
        <v>0.04</v>
      </c>
      <c r="I32" s="83">
        <v>0</v>
      </c>
      <c r="J32" s="83">
        <v>0.01</v>
      </c>
      <c r="K32" s="83">
        <v>2.1</v>
      </c>
      <c r="L32" s="83">
        <v>17.399999999999999</v>
      </c>
      <c r="M32" s="83">
        <v>54</v>
      </c>
      <c r="N32" s="83">
        <v>12</v>
      </c>
      <c r="O32" s="83">
        <v>1.26</v>
      </c>
      <c r="P32" s="159">
        <v>13.27</v>
      </c>
    </row>
    <row r="33" spans="1:16" ht="15" thickBot="1" x14ac:dyDescent="0.35">
      <c r="A33" s="225" t="s">
        <v>214</v>
      </c>
      <c r="B33" s="226" t="s">
        <v>37</v>
      </c>
      <c r="C33" s="227" t="s">
        <v>15</v>
      </c>
      <c r="D33" s="228">
        <v>0.1</v>
      </c>
      <c r="E33" s="228">
        <v>0</v>
      </c>
      <c r="F33" s="228">
        <v>15.2</v>
      </c>
      <c r="G33" s="228">
        <v>61</v>
      </c>
      <c r="H33" s="228">
        <v>0</v>
      </c>
      <c r="I33" s="228">
        <v>2.8</v>
      </c>
      <c r="J33" s="228">
        <v>0</v>
      </c>
      <c r="K33" s="228">
        <v>0</v>
      </c>
      <c r="L33" s="228">
        <v>14.2</v>
      </c>
      <c r="M33" s="228">
        <v>4</v>
      </c>
      <c r="N33" s="228">
        <v>2</v>
      </c>
      <c r="O33" s="228">
        <v>0.4</v>
      </c>
      <c r="P33" s="229">
        <v>1.76</v>
      </c>
    </row>
    <row r="34" spans="1:16" ht="15" thickBot="1" x14ac:dyDescent="0.35">
      <c r="A34" s="161"/>
      <c r="B34" s="9" t="s">
        <v>11</v>
      </c>
      <c r="C34" s="6"/>
      <c r="D34" s="79">
        <f t="shared" ref="D34:P34" si="4">SUM(D32:D33)</f>
        <v>4.5999999999999996</v>
      </c>
      <c r="E34" s="79">
        <f t="shared" si="4"/>
        <v>5.88</v>
      </c>
      <c r="F34" s="79">
        <f t="shared" si="4"/>
        <v>59.84</v>
      </c>
      <c r="G34" s="79">
        <f t="shared" si="4"/>
        <v>311.2</v>
      </c>
      <c r="H34" s="79">
        <f t="shared" si="4"/>
        <v>0.04</v>
      </c>
      <c r="I34" s="79">
        <f t="shared" si="4"/>
        <v>2.8</v>
      </c>
      <c r="J34" s="79">
        <f t="shared" si="4"/>
        <v>0.01</v>
      </c>
      <c r="K34" s="79">
        <f t="shared" si="4"/>
        <v>2.1</v>
      </c>
      <c r="L34" s="79">
        <f t="shared" si="4"/>
        <v>31.599999999999998</v>
      </c>
      <c r="M34" s="79">
        <f t="shared" si="4"/>
        <v>58</v>
      </c>
      <c r="N34" s="79">
        <f t="shared" si="4"/>
        <v>14</v>
      </c>
      <c r="O34" s="79">
        <f t="shared" si="4"/>
        <v>1.6600000000000001</v>
      </c>
      <c r="P34" s="230">
        <f t="shared" si="4"/>
        <v>15.03</v>
      </c>
    </row>
    <row r="35" spans="1:16" x14ac:dyDescent="0.3">
      <c r="B35" s="156" t="s">
        <v>176</v>
      </c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9"/>
    </row>
    <row r="36" spans="1:16" x14ac:dyDescent="0.3">
      <c r="A36" s="160" t="s">
        <v>207</v>
      </c>
      <c r="B36" s="8" t="s">
        <v>208</v>
      </c>
      <c r="C36" s="5">
        <v>30</v>
      </c>
      <c r="D36" s="83">
        <v>3.12</v>
      </c>
      <c r="E36" s="83">
        <v>5.61</v>
      </c>
      <c r="F36" s="83">
        <v>0.06</v>
      </c>
      <c r="G36" s="83">
        <v>63.3</v>
      </c>
      <c r="H36" s="83">
        <v>0.06</v>
      </c>
      <c r="I36" s="83">
        <v>0</v>
      </c>
      <c r="J36" s="83">
        <v>0</v>
      </c>
      <c r="K36" s="83">
        <v>0.09</v>
      </c>
      <c r="L36" s="83">
        <v>9.3000000000000007</v>
      </c>
      <c r="M36" s="83">
        <v>44.7</v>
      </c>
      <c r="N36" s="83">
        <v>5.4</v>
      </c>
      <c r="O36" s="83">
        <v>0.48</v>
      </c>
      <c r="P36" s="159">
        <v>15.07</v>
      </c>
    </row>
    <row r="37" spans="1:16" x14ac:dyDescent="0.3">
      <c r="A37" s="160" t="s">
        <v>209</v>
      </c>
      <c r="B37" s="8" t="s">
        <v>211</v>
      </c>
      <c r="C37" s="5">
        <v>25</v>
      </c>
      <c r="D37" s="83">
        <v>1.87</v>
      </c>
      <c r="E37" s="83">
        <v>0.72</v>
      </c>
      <c r="F37" s="83">
        <v>12.75</v>
      </c>
      <c r="G37" s="83">
        <v>65.5</v>
      </c>
      <c r="H37" s="83">
        <v>0.02</v>
      </c>
      <c r="I37" s="83">
        <v>0</v>
      </c>
      <c r="J37" s="83">
        <v>0</v>
      </c>
      <c r="K37" s="83">
        <v>0.42</v>
      </c>
      <c r="L37" s="83">
        <v>4.75</v>
      </c>
      <c r="M37" s="83">
        <v>16.25</v>
      </c>
      <c r="N37" s="83">
        <v>3.25</v>
      </c>
      <c r="O37" s="83">
        <v>0.3</v>
      </c>
      <c r="P37" s="159">
        <v>2.3199999999999998</v>
      </c>
    </row>
    <row r="38" spans="1:16" ht="15" thickBot="1" x14ac:dyDescent="0.35">
      <c r="A38" s="225" t="s">
        <v>213</v>
      </c>
      <c r="B38" s="226" t="s">
        <v>35</v>
      </c>
      <c r="C38" s="227" t="s">
        <v>36</v>
      </c>
      <c r="D38" s="228">
        <v>0.1</v>
      </c>
      <c r="E38" s="228">
        <v>0</v>
      </c>
      <c r="F38" s="228">
        <v>15.2</v>
      </c>
      <c r="G38" s="228">
        <v>61</v>
      </c>
      <c r="H38" s="228">
        <v>0</v>
      </c>
      <c r="I38" s="228">
        <v>2.8</v>
      </c>
      <c r="J38" s="228">
        <v>0</v>
      </c>
      <c r="K38" s="228">
        <v>0</v>
      </c>
      <c r="L38" s="228">
        <v>14.2</v>
      </c>
      <c r="M38" s="228">
        <v>4</v>
      </c>
      <c r="N38" s="228">
        <v>2</v>
      </c>
      <c r="O38" s="228">
        <v>0.4</v>
      </c>
      <c r="P38" s="229">
        <v>3.76</v>
      </c>
    </row>
    <row r="39" spans="1:16" ht="15" thickBot="1" x14ac:dyDescent="0.35">
      <c r="A39" s="161"/>
      <c r="B39" s="9" t="s">
        <v>11</v>
      </c>
      <c r="C39" s="6"/>
      <c r="D39" s="79">
        <f t="shared" ref="D39:P39" si="5">SUM(D36:D38)</f>
        <v>5.09</v>
      </c>
      <c r="E39" s="79">
        <f t="shared" si="5"/>
        <v>6.33</v>
      </c>
      <c r="F39" s="79">
        <f t="shared" si="5"/>
        <v>28.009999999999998</v>
      </c>
      <c r="G39" s="79">
        <f t="shared" si="5"/>
        <v>189.8</v>
      </c>
      <c r="H39" s="79">
        <f t="shared" si="5"/>
        <v>0.08</v>
      </c>
      <c r="I39" s="79">
        <f t="shared" si="5"/>
        <v>2.8</v>
      </c>
      <c r="J39" s="79">
        <f t="shared" si="5"/>
        <v>0</v>
      </c>
      <c r="K39" s="79">
        <f t="shared" si="5"/>
        <v>0.51</v>
      </c>
      <c r="L39" s="79">
        <f t="shared" si="5"/>
        <v>28.25</v>
      </c>
      <c r="M39" s="79">
        <f t="shared" si="5"/>
        <v>64.95</v>
      </c>
      <c r="N39" s="79">
        <f t="shared" si="5"/>
        <v>10.65</v>
      </c>
      <c r="O39" s="79">
        <f t="shared" si="5"/>
        <v>1.1800000000000002</v>
      </c>
      <c r="P39" s="230">
        <f t="shared" si="5"/>
        <v>21.15</v>
      </c>
    </row>
    <row r="40" spans="1:16" x14ac:dyDescent="0.3">
      <c r="B40" s="163" t="s">
        <v>178</v>
      </c>
      <c r="C40" s="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59"/>
    </row>
    <row r="41" spans="1:16" ht="26.4" x14ac:dyDescent="0.3">
      <c r="A41" s="158" t="s">
        <v>206</v>
      </c>
      <c r="B41" s="8" t="s">
        <v>212</v>
      </c>
      <c r="C41" s="5">
        <v>20</v>
      </c>
      <c r="D41" s="182">
        <v>5.12</v>
      </c>
      <c r="E41" s="182">
        <v>5.22</v>
      </c>
      <c r="F41" s="182">
        <v>0</v>
      </c>
      <c r="G41" s="182">
        <v>68.599999999999994</v>
      </c>
      <c r="H41" s="182">
        <v>0.01</v>
      </c>
      <c r="I41" s="182">
        <v>1.4</v>
      </c>
      <c r="J41" s="182">
        <v>0.04</v>
      </c>
      <c r="K41" s="182">
        <v>0.1</v>
      </c>
      <c r="L41" s="182">
        <v>180</v>
      </c>
      <c r="M41" s="182">
        <v>118</v>
      </c>
      <c r="N41" s="182">
        <v>10</v>
      </c>
      <c r="O41" s="182">
        <v>0.18</v>
      </c>
      <c r="P41" s="159">
        <v>17.809999999999999</v>
      </c>
    </row>
    <row r="42" spans="1:16" x14ac:dyDescent="0.3">
      <c r="A42" s="158" t="s">
        <v>209</v>
      </c>
      <c r="B42" s="8" t="s">
        <v>211</v>
      </c>
      <c r="C42" s="5">
        <v>25</v>
      </c>
      <c r="D42" s="182">
        <v>1.87</v>
      </c>
      <c r="E42" s="182">
        <v>0.72</v>
      </c>
      <c r="F42" s="182">
        <v>12.75</v>
      </c>
      <c r="G42" s="182">
        <v>65.5</v>
      </c>
      <c r="H42" s="182">
        <v>0.02</v>
      </c>
      <c r="I42" s="182">
        <v>0</v>
      </c>
      <c r="J42" s="182">
        <v>0</v>
      </c>
      <c r="K42" s="182">
        <v>0.42</v>
      </c>
      <c r="L42" s="182">
        <v>4.75</v>
      </c>
      <c r="M42" s="182">
        <v>16.25</v>
      </c>
      <c r="N42" s="182">
        <v>3.25</v>
      </c>
      <c r="O42" s="182">
        <v>0.3</v>
      </c>
      <c r="P42" s="159">
        <v>2.3199999999999998</v>
      </c>
    </row>
    <row r="43" spans="1:16" ht="15" thickBot="1" x14ac:dyDescent="0.35">
      <c r="A43" s="225" t="s">
        <v>214</v>
      </c>
      <c r="B43" s="226" t="s">
        <v>37</v>
      </c>
      <c r="C43" s="227" t="s">
        <v>15</v>
      </c>
      <c r="D43" s="228">
        <v>0.1</v>
      </c>
      <c r="E43" s="228">
        <v>0</v>
      </c>
      <c r="F43" s="228">
        <v>15.2</v>
      </c>
      <c r="G43" s="228">
        <v>61</v>
      </c>
      <c r="H43" s="228">
        <v>0</v>
      </c>
      <c r="I43" s="228">
        <v>2.8</v>
      </c>
      <c r="J43" s="228">
        <v>0</v>
      </c>
      <c r="K43" s="228">
        <v>0</v>
      </c>
      <c r="L43" s="228">
        <v>14.2</v>
      </c>
      <c r="M43" s="228">
        <v>4</v>
      </c>
      <c r="N43" s="228">
        <v>2</v>
      </c>
      <c r="O43" s="228">
        <v>0.4</v>
      </c>
      <c r="P43" s="229">
        <v>1.76</v>
      </c>
    </row>
    <row r="44" spans="1:16" ht="15" thickBot="1" x14ac:dyDescent="0.35">
      <c r="A44" s="161"/>
      <c r="B44" s="9" t="s">
        <v>11</v>
      </c>
      <c r="C44" s="6"/>
      <c r="D44" s="79">
        <f t="shared" ref="D44:P44" si="6">SUM(D41:D43)</f>
        <v>7.09</v>
      </c>
      <c r="E44" s="79">
        <f t="shared" si="6"/>
        <v>5.9399999999999995</v>
      </c>
      <c r="F44" s="79">
        <f t="shared" si="6"/>
        <v>27.95</v>
      </c>
      <c r="G44" s="79">
        <f t="shared" si="6"/>
        <v>195.1</v>
      </c>
      <c r="H44" s="79">
        <f t="shared" si="6"/>
        <v>0.03</v>
      </c>
      <c r="I44" s="79">
        <f t="shared" si="6"/>
        <v>4.1999999999999993</v>
      </c>
      <c r="J44" s="79">
        <f t="shared" si="6"/>
        <v>0.04</v>
      </c>
      <c r="K44" s="79">
        <f t="shared" si="6"/>
        <v>0.52</v>
      </c>
      <c r="L44" s="79">
        <f t="shared" si="6"/>
        <v>198.95</v>
      </c>
      <c r="M44" s="79">
        <f t="shared" si="6"/>
        <v>138.25</v>
      </c>
      <c r="N44" s="79">
        <f t="shared" si="6"/>
        <v>15.25</v>
      </c>
      <c r="O44" s="79">
        <f t="shared" si="6"/>
        <v>0.88</v>
      </c>
      <c r="P44" s="230">
        <f t="shared" si="6"/>
        <v>21.89</v>
      </c>
    </row>
    <row r="45" spans="1:16" x14ac:dyDescent="0.3">
      <c r="B45" s="163" t="s">
        <v>183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ht="26.4" x14ac:dyDescent="0.3">
      <c r="A46" s="160" t="s">
        <v>223</v>
      </c>
      <c r="B46" s="166" t="s">
        <v>230</v>
      </c>
      <c r="C46" s="5" t="s">
        <v>229</v>
      </c>
      <c r="D46" s="83">
        <v>8.24</v>
      </c>
      <c r="E46" s="83">
        <v>10.72</v>
      </c>
      <c r="F46" s="83">
        <v>24.8</v>
      </c>
      <c r="G46" s="83">
        <v>228.8</v>
      </c>
      <c r="H46" s="83">
        <v>0.09</v>
      </c>
      <c r="I46" s="83">
        <v>0</v>
      </c>
      <c r="J46" s="83">
        <v>0.01</v>
      </c>
      <c r="K46" s="83">
        <v>1.36</v>
      </c>
      <c r="L46" s="83">
        <v>20.8</v>
      </c>
      <c r="M46" s="83">
        <v>88.8</v>
      </c>
      <c r="N46" s="83">
        <v>12.8</v>
      </c>
      <c r="O46" s="83">
        <v>1.04</v>
      </c>
      <c r="P46" s="159">
        <v>15.85</v>
      </c>
    </row>
    <row r="47" spans="1:16" ht="15" thickBot="1" x14ac:dyDescent="0.35">
      <c r="A47" s="225" t="s">
        <v>213</v>
      </c>
      <c r="B47" s="166" t="s">
        <v>35</v>
      </c>
      <c r="C47" s="227" t="s">
        <v>36</v>
      </c>
      <c r="D47" s="228">
        <v>0.1</v>
      </c>
      <c r="E47" s="228">
        <v>0</v>
      </c>
      <c r="F47" s="228">
        <v>15.2</v>
      </c>
      <c r="G47" s="228">
        <v>61</v>
      </c>
      <c r="H47" s="228">
        <v>0</v>
      </c>
      <c r="I47" s="228">
        <v>2.8</v>
      </c>
      <c r="J47" s="228">
        <v>0</v>
      </c>
      <c r="K47" s="228">
        <v>0</v>
      </c>
      <c r="L47" s="228">
        <v>14.2</v>
      </c>
      <c r="M47" s="228">
        <v>4</v>
      </c>
      <c r="N47" s="228">
        <v>2</v>
      </c>
      <c r="O47" s="228">
        <v>0.4</v>
      </c>
      <c r="P47" s="229">
        <v>3.76</v>
      </c>
    </row>
    <row r="48" spans="1:16" ht="15" thickBot="1" x14ac:dyDescent="0.35">
      <c r="A48" s="161"/>
      <c r="B48" s="231" t="s">
        <v>11</v>
      </c>
      <c r="C48" s="6"/>
      <c r="D48" s="79">
        <f t="shared" ref="D48:P48" si="7">SUM(D46:D47)</f>
        <v>8.34</v>
      </c>
      <c r="E48" s="79">
        <f t="shared" si="7"/>
        <v>10.72</v>
      </c>
      <c r="F48" s="79">
        <f t="shared" si="7"/>
        <v>40</v>
      </c>
      <c r="G48" s="79">
        <f t="shared" si="7"/>
        <v>289.8</v>
      </c>
      <c r="H48" s="79">
        <f t="shared" si="7"/>
        <v>0.09</v>
      </c>
      <c r="I48" s="79">
        <f t="shared" si="7"/>
        <v>2.8</v>
      </c>
      <c r="J48" s="79">
        <f t="shared" si="7"/>
        <v>0.01</v>
      </c>
      <c r="K48" s="79">
        <f t="shared" si="7"/>
        <v>1.36</v>
      </c>
      <c r="L48" s="79">
        <f t="shared" si="7"/>
        <v>35</v>
      </c>
      <c r="M48" s="79">
        <f t="shared" si="7"/>
        <v>92.8</v>
      </c>
      <c r="N48" s="79">
        <f t="shared" si="7"/>
        <v>14.8</v>
      </c>
      <c r="O48" s="79">
        <f t="shared" si="7"/>
        <v>1.44</v>
      </c>
      <c r="P48" s="230">
        <f t="shared" si="7"/>
        <v>19.61</v>
      </c>
    </row>
    <row r="49" spans="1:29" x14ac:dyDescent="0.3">
      <c r="B49" s="163" t="s">
        <v>187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29" ht="20.399999999999999" x14ac:dyDescent="0.3">
      <c r="A50" s="160" t="s">
        <v>226</v>
      </c>
      <c r="B50" s="8" t="s">
        <v>225</v>
      </c>
      <c r="C50" s="5">
        <v>100</v>
      </c>
      <c r="D50" s="83">
        <v>7.2</v>
      </c>
      <c r="E50" s="83">
        <v>8.3000000000000007</v>
      </c>
      <c r="F50" s="83">
        <v>59</v>
      </c>
      <c r="G50" s="83">
        <v>338</v>
      </c>
      <c r="H50" s="83">
        <v>0.08</v>
      </c>
      <c r="I50" s="83">
        <v>0</v>
      </c>
      <c r="J50" s="83">
        <v>7.0000000000000007E-2</v>
      </c>
      <c r="K50" s="83">
        <v>1</v>
      </c>
      <c r="L50" s="83">
        <v>23</v>
      </c>
      <c r="M50" s="83">
        <v>63</v>
      </c>
      <c r="N50" s="83">
        <v>10</v>
      </c>
      <c r="O50" s="83">
        <v>0.8</v>
      </c>
      <c r="P50" s="159">
        <v>7.35</v>
      </c>
    </row>
    <row r="51" spans="1:29" ht="15" thickBot="1" x14ac:dyDescent="0.35">
      <c r="A51" s="225" t="s">
        <v>228</v>
      </c>
      <c r="B51" s="226" t="s">
        <v>227</v>
      </c>
      <c r="C51" s="227">
        <v>200</v>
      </c>
      <c r="D51" s="228">
        <v>1</v>
      </c>
      <c r="E51" s="228">
        <v>0.2</v>
      </c>
      <c r="F51" s="228">
        <v>0.2</v>
      </c>
      <c r="G51" s="228">
        <v>92</v>
      </c>
      <c r="H51" s="228">
        <v>0.02</v>
      </c>
      <c r="I51" s="228">
        <v>4</v>
      </c>
      <c r="J51" s="228">
        <v>0</v>
      </c>
      <c r="K51" s="228">
        <v>0</v>
      </c>
      <c r="L51" s="228">
        <v>14</v>
      </c>
      <c r="M51" s="228">
        <v>0</v>
      </c>
      <c r="N51" s="228">
        <v>0</v>
      </c>
      <c r="O51" s="228">
        <v>2.8</v>
      </c>
      <c r="P51" s="229">
        <v>15</v>
      </c>
    </row>
    <row r="52" spans="1:29" ht="15" thickBot="1" x14ac:dyDescent="0.35">
      <c r="A52" s="161"/>
      <c r="B52" s="9" t="s">
        <v>11</v>
      </c>
      <c r="C52" s="6"/>
      <c r="D52" s="79">
        <f t="shared" ref="D52:P52" si="8">SUM(D50:D51)</f>
        <v>8.1999999999999993</v>
      </c>
      <c r="E52" s="79">
        <f t="shared" si="8"/>
        <v>8.5</v>
      </c>
      <c r="F52" s="79">
        <f t="shared" si="8"/>
        <v>59.2</v>
      </c>
      <c r="G52" s="79">
        <f t="shared" si="8"/>
        <v>430</v>
      </c>
      <c r="H52" s="79">
        <f t="shared" si="8"/>
        <v>0.1</v>
      </c>
      <c r="I52" s="79">
        <f t="shared" si="8"/>
        <v>4</v>
      </c>
      <c r="J52" s="79">
        <f t="shared" si="8"/>
        <v>7.0000000000000007E-2</v>
      </c>
      <c r="K52" s="79">
        <f t="shared" si="8"/>
        <v>1</v>
      </c>
      <c r="L52" s="79">
        <f t="shared" si="8"/>
        <v>37</v>
      </c>
      <c r="M52" s="79">
        <f t="shared" si="8"/>
        <v>63</v>
      </c>
      <c r="N52" s="79">
        <f t="shared" si="8"/>
        <v>10</v>
      </c>
      <c r="O52" s="79">
        <f t="shared" si="8"/>
        <v>3.5999999999999996</v>
      </c>
      <c r="P52" s="230">
        <f t="shared" si="8"/>
        <v>22.35</v>
      </c>
    </row>
    <row r="53" spans="1:29" x14ac:dyDescent="0.3">
      <c r="B53" s="163" t="s">
        <v>191</v>
      </c>
      <c r="C53" s="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9"/>
    </row>
    <row r="54" spans="1:29" x14ac:dyDescent="0.3">
      <c r="A54" s="164" t="s">
        <v>222</v>
      </c>
      <c r="B54" s="8" t="s">
        <v>43</v>
      </c>
      <c r="C54" s="5">
        <v>65</v>
      </c>
      <c r="D54" s="83">
        <v>1.82</v>
      </c>
      <c r="E54" s="83">
        <v>2.14</v>
      </c>
      <c r="F54" s="83">
        <v>50.24</v>
      </c>
      <c r="G54" s="83">
        <v>227.5</v>
      </c>
      <c r="H54" s="83">
        <v>0.01</v>
      </c>
      <c r="I54" s="83">
        <v>0</v>
      </c>
      <c r="J54" s="83">
        <v>0</v>
      </c>
      <c r="K54" s="83">
        <v>0.45</v>
      </c>
      <c r="L54" s="83">
        <v>10.4</v>
      </c>
      <c r="M54" s="83">
        <v>23.4</v>
      </c>
      <c r="N54" s="83">
        <v>6.5</v>
      </c>
      <c r="O54" s="83">
        <v>0.97</v>
      </c>
      <c r="P54" s="159">
        <v>15.25</v>
      </c>
    </row>
    <row r="55" spans="1:29" ht="15" thickBot="1" x14ac:dyDescent="0.35">
      <c r="A55" s="225" t="s">
        <v>214</v>
      </c>
      <c r="B55" s="226" t="s">
        <v>37</v>
      </c>
      <c r="C55" s="227" t="s">
        <v>15</v>
      </c>
      <c r="D55" s="228">
        <v>0.1</v>
      </c>
      <c r="E55" s="228">
        <v>0</v>
      </c>
      <c r="F55" s="228">
        <v>15.2</v>
      </c>
      <c r="G55" s="228">
        <v>61</v>
      </c>
      <c r="H55" s="228">
        <v>0</v>
      </c>
      <c r="I55" s="228">
        <v>2.8</v>
      </c>
      <c r="J55" s="228">
        <v>0</v>
      </c>
      <c r="K55" s="228">
        <v>0</v>
      </c>
      <c r="L55" s="228">
        <v>14.2</v>
      </c>
      <c r="M55" s="228">
        <v>4</v>
      </c>
      <c r="N55" s="228">
        <v>2</v>
      </c>
      <c r="O55" s="228">
        <v>0.4</v>
      </c>
      <c r="P55" s="229">
        <v>1.76</v>
      </c>
    </row>
    <row r="56" spans="1:29" ht="15" thickBot="1" x14ac:dyDescent="0.35">
      <c r="A56" s="161"/>
      <c r="B56" s="9" t="s">
        <v>11</v>
      </c>
      <c r="C56" s="6"/>
      <c r="D56" s="79">
        <f t="shared" ref="D56:P56" si="9">SUM(D54:D55)</f>
        <v>1.9200000000000002</v>
      </c>
      <c r="E56" s="79">
        <f t="shared" si="9"/>
        <v>2.14</v>
      </c>
      <c r="F56" s="79">
        <f t="shared" si="9"/>
        <v>65.44</v>
      </c>
      <c r="G56" s="79">
        <f t="shared" si="9"/>
        <v>288.5</v>
      </c>
      <c r="H56" s="79">
        <f t="shared" si="9"/>
        <v>0.01</v>
      </c>
      <c r="I56" s="79">
        <f t="shared" si="9"/>
        <v>2.8</v>
      </c>
      <c r="J56" s="79">
        <f t="shared" si="9"/>
        <v>0</v>
      </c>
      <c r="K56" s="79">
        <f t="shared" si="9"/>
        <v>0.45</v>
      </c>
      <c r="L56" s="79">
        <f t="shared" si="9"/>
        <v>24.6</v>
      </c>
      <c r="M56" s="79">
        <f t="shared" si="9"/>
        <v>27.4</v>
      </c>
      <c r="N56" s="79">
        <f t="shared" si="9"/>
        <v>8.5</v>
      </c>
      <c r="O56" s="79">
        <f t="shared" si="9"/>
        <v>1.37</v>
      </c>
      <c r="P56" s="230">
        <f t="shared" si="9"/>
        <v>17.010000000000002</v>
      </c>
    </row>
    <row r="57" spans="1:29" ht="15" thickBot="1" x14ac:dyDescent="0.35">
      <c r="A57" s="171"/>
      <c r="B57" s="9" t="s">
        <v>31</v>
      </c>
      <c r="C57" s="6"/>
      <c r="D57" s="79">
        <f>D56+D52+D48+D44+D39+D34+D30+D26+D22+D17</f>
        <v>63.320000000000007</v>
      </c>
      <c r="E57" s="79">
        <f t="shared" ref="E57:P57" si="10">E56+E52+E48+E44+E39+E34+E30+E26+E22+E17</f>
        <v>74.779999999999987</v>
      </c>
      <c r="F57" s="79">
        <f t="shared" si="10"/>
        <v>464.7999999999999</v>
      </c>
      <c r="G57" s="79">
        <f t="shared" si="10"/>
        <v>2958.2999999999997</v>
      </c>
      <c r="H57" s="79">
        <f t="shared" si="10"/>
        <v>0.65999999999999992</v>
      </c>
      <c r="I57" s="79">
        <f t="shared" si="10"/>
        <v>33.369999999999997</v>
      </c>
      <c r="J57" s="79">
        <f t="shared" si="10"/>
        <v>0.33</v>
      </c>
      <c r="K57" s="79">
        <f t="shared" si="10"/>
        <v>9.1399999999999988</v>
      </c>
      <c r="L57" s="79">
        <f t="shared" si="10"/>
        <v>657.8</v>
      </c>
      <c r="M57" s="79">
        <f t="shared" si="10"/>
        <v>786.6</v>
      </c>
      <c r="N57" s="79">
        <f t="shared" si="10"/>
        <v>124.1</v>
      </c>
      <c r="O57" s="79">
        <f t="shared" si="10"/>
        <v>17.190000000000001</v>
      </c>
      <c r="P57" s="162">
        <f t="shared" si="10"/>
        <v>200.00000000000003</v>
      </c>
      <c r="Q57" s="150">
        <f>P57-R57</f>
        <v>0</v>
      </c>
      <c r="R57" s="172">
        <v>200</v>
      </c>
    </row>
    <row r="58" spans="1:29" x14ac:dyDescent="0.3">
      <c r="A58" s="149"/>
      <c r="B58" s="14"/>
      <c r="C58" s="15"/>
      <c r="D58" s="80"/>
      <c r="E58" s="80"/>
      <c r="F58" s="80"/>
      <c r="G58" s="80"/>
      <c r="H58" s="80"/>
      <c r="K58" s="172"/>
    </row>
    <row r="59" spans="1:29" s="11" customFormat="1" ht="14.4" customHeight="1" x14ac:dyDescent="0.3">
      <c r="A59" s="145"/>
      <c r="B59" s="271" t="s">
        <v>198</v>
      </c>
      <c r="C59" s="271"/>
      <c r="D59" s="271"/>
      <c r="E59" s="272" t="s">
        <v>241</v>
      </c>
      <c r="F59" s="272"/>
      <c r="G59" s="273" t="s">
        <v>34</v>
      </c>
      <c r="H59" s="273"/>
      <c r="I59" s="273"/>
      <c r="J59" s="150"/>
      <c r="K59" s="151"/>
      <c r="M59" s="10"/>
      <c r="N59" s="10"/>
      <c r="O59"/>
      <c r="P59" s="147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11" customFormat="1" x14ac:dyDescent="0.3">
      <c r="A60" s="149"/>
      <c r="B60" s="189"/>
      <c r="C60" s="214"/>
      <c r="D60" s="215"/>
      <c r="E60" s="216"/>
      <c r="F60" s="216"/>
      <c r="G60" s="211"/>
      <c r="H60" s="211"/>
      <c r="I60" s="212"/>
      <c r="J60" s="150"/>
      <c r="K60" s="151"/>
      <c r="M60" s="10"/>
      <c r="N60" s="10"/>
      <c r="O60"/>
      <c r="P60" s="147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11" customFormat="1" ht="14.4" customHeight="1" x14ac:dyDescent="0.3">
      <c r="A61" s="145"/>
      <c r="B61" s="271" t="s">
        <v>199</v>
      </c>
      <c r="C61" s="271"/>
      <c r="D61" s="271"/>
      <c r="E61" s="272" t="s">
        <v>241</v>
      </c>
      <c r="F61" s="272"/>
      <c r="G61" s="273" t="s">
        <v>247</v>
      </c>
      <c r="H61" s="273"/>
      <c r="I61" s="273"/>
      <c r="J61" s="150"/>
      <c r="K61" s="151"/>
      <c r="M61" s="10"/>
      <c r="N61" s="10"/>
      <c r="O61"/>
      <c r="P61" s="147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11" customFormat="1" x14ac:dyDescent="0.3">
      <c r="A62" s="149"/>
      <c r="B62" s="13"/>
      <c r="C62" s="179"/>
      <c r="D62" s="180"/>
      <c r="E62" s="180"/>
      <c r="F62" s="180"/>
      <c r="G62" s="180"/>
      <c r="H62" s="180"/>
      <c r="I62" s="150"/>
      <c r="J62" s="150"/>
      <c r="K62" s="151"/>
      <c r="M62" s="10"/>
      <c r="N62" s="10"/>
      <c r="O62"/>
      <c r="P62" s="147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11" customFormat="1" x14ac:dyDescent="0.3">
      <c r="A63" s="149"/>
      <c r="B63" s="13"/>
      <c r="C63" s="179"/>
      <c r="D63" s="180"/>
      <c r="E63" s="180"/>
      <c r="F63" s="180"/>
      <c r="G63" s="180"/>
      <c r="H63" s="180"/>
      <c r="I63" s="150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15" thickBot="1" x14ac:dyDescent="0.35">
      <c r="A64" s="149"/>
      <c r="B64" s="13"/>
      <c r="C64" s="179"/>
      <c r="D64" s="180"/>
      <c r="E64" s="180"/>
      <c r="F64" s="180"/>
      <c r="G64" s="180"/>
      <c r="H64" s="180"/>
      <c r="I64" s="150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45"/>
      <c r="B65" s="285" t="s">
        <v>240</v>
      </c>
      <c r="C65" s="286"/>
      <c r="D65" s="282" t="s">
        <v>95</v>
      </c>
      <c r="E65" s="283"/>
      <c r="F65" s="283"/>
      <c r="G65" s="284"/>
      <c r="H65" s="180"/>
      <c r="I65" s="150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24.6" thickBot="1" x14ac:dyDescent="0.35">
      <c r="A66" s="145"/>
      <c r="B66" s="287"/>
      <c r="C66" s="288"/>
      <c r="D66" s="186" t="s">
        <v>234</v>
      </c>
      <c r="E66" s="187" t="s">
        <v>235</v>
      </c>
      <c r="F66" s="187" t="s">
        <v>236</v>
      </c>
      <c r="G66" s="188" t="s">
        <v>94</v>
      </c>
      <c r="H66" s="180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5" customHeight="1" thickBot="1" x14ac:dyDescent="0.35">
      <c r="A67" s="145"/>
      <c r="B67" s="289"/>
      <c r="C67" s="290"/>
      <c r="D67" s="91">
        <v>77</v>
      </c>
      <c r="E67" s="79">
        <v>79</v>
      </c>
      <c r="F67" s="79">
        <v>335</v>
      </c>
      <c r="G67" s="85">
        <v>2350</v>
      </c>
      <c r="H67" s="180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3">
      <c r="A68" s="13">
        <v>0.1</v>
      </c>
      <c r="B68" s="274" t="s">
        <v>110</v>
      </c>
      <c r="C68" s="297"/>
      <c r="D68" s="202">
        <f>D67*A68</f>
        <v>7.7</v>
      </c>
      <c r="E68" s="202">
        <f>E67*A68</f>
        <v>7.9</v>
      </c>
      <c r="F68" s="202">
        <f>F67*A68</f>
        <v>33.5</v>
      </c>
      <c r="G68" s="203">
        <f>G67*A68</f>
        <v>235</v>
      </c>
      <c r="H68" s="180"/>
    </row>
    <row r="69" spans="1:29" x14ac:dyDescent="0.3">
      <c r="A69" s="13">
        <v>10</v>
      </c>
      <c r="B69" s="276" t="s">
        <v>111</v>
      </c>
      <c r="C69" s="298"/>
      <c r="D69" s="204">
        <f>D57/A69</f>
        <v>6.3320000000000007</v>
      </c>
      <c r="E69" s="204">
        <f>E57/A69</f>
        <v>7.4779999999999989</v>
      </c>
      <c r="F69" s="204">
        <f>F57/A69</f>
        <v>46.47999999999999</v>
      </c>
      <c r="G69" s="205">
        <f>G57/A69</f>
        <v>295.83</v>
      </c>
      <c r="H69" s="180"/>
    </row>
    <row r="70" spans="1:29" ht="15" customHeight="1" thickBot="1" x14ac:dyDescent="0.35">
      <c r="A70" s="145"/>
      <c r="B70" s="278" t="s">
        <v>113</v>
      </c>
      <c r="C70" s="279"/>
      <c r="D70" s="206">
        <f>D69-D68</f>
        <v>-1.3679999999999994</v>
      </c>
      <c r="E70" s="206">
        <f t="shared" ref="E70:G70" si="11">E69-E68</f>
        <v>-0.42200000000000149</v>
      </c>
      <c r="F70" s="206">
        <f t="shared" si="11"/>
        <v>12.97999999999999</v>
      </c>
      <c r="G70" s="207">
        <f t="shared" si="11"/>
        <v>60.829999999999984</v>
      </c>
      <c r="H70" s="150"/>
      <c r="I70" s="151"/>
      <c r="J70" s="151"/>
      <c r="K70" s="11"/>
      <c r="L70" s="10"/>
      <c r="N70"/>
    </row>
    <row r="71" spans="1:29" s="199" customFormat="1" ht="16.2" thickBot="1" x14ac:dyDescent="0.35">
      <c r="A71" s="194"/>
      <c r="B71" s="280" t="s">
        <v>114</v>
      </c>
      <c r="C71" s="281"/>
      <c r="D71" s="190">
        <f>D69/D68*100-100</f>
        <v>-17.766233766233768</v>
      </c>
      <c r="E71" s="192">
        <f>E69/E68*100-100</f>
        <v>-5.341772151898752</v>
      </c>
      <c r="F71" s="192">
        <f>F69/F68*100-100</f>
        <v>38.74626865671641</v>
      </c>
      <c r="G71" s="193">
        <f>G69/G68*100-100</f>
        <v>25.885106382978719</v>
      </c>
      <c r="H71" s="195"/>
      <c r="I71" s="196"/>
      <c r="J71" s="196"/>
      <c r="K71" s="197"/>
      <c r="L71" s="198"/>
      <c r="M71" s="198"/>
      <c r="P71" s="200"/>
    </row>
    <row r="72" spans="1:29" x14ac:dyDescent="0.3">
      <c r="A72" s="145"/>
      <c r="B72" s="11"/>
      <c r="C72" s="10"/>
      <c r="D72" s="150"/>
      <c r="E72" s="95"/>
      <c r="F72" s="95"/>
      <c r="G72" s="95"/>
      <c r="H72" s="95"/>
      <c r="I72"/>
      <c r="J72"/>
      <c r="K72"/>
      <c r="L72"/>
      <c r="M72"/>
      <c r="N72"/>
    </row>
    <row r="73" spans="1:29" x14ac:dyDescent="0.3">
      <c r="A73" s="145"/>
      <c r="B73" s="11"/>
      <c r="C73" s="10"/>
      <c r="D73" s="150"/>
      <c r="E73" s="95"/>
      <c r="F73" s="95"/>
      <c r="G73" s="95"/>
      <c r="H73" s="95"/>
      <c r="I73"/>
      <c r="J73"/>
      <c r="K73"/>
      <c r="L73"/>
      <c r="M73"/>
      <c r="N73"/>
    </row>
    <row r="74" spans="1:29" x14ac:dyDescent="0.3">
      <c r="A74" s="145"/>
      <c r="B74" s="151"/>
      <c r="C74" s="11"/>
      <c r="D74" s="150"/>
      <c r="E74" s="150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45"/>
      <c r="B75" s="151"/>
      <c r="C75" s="11"/>
      <c r="D75" s="150"/>
      <c r="E75" s="150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4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4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4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4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4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4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4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4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45"/>
      <c r="B84"/>
      <c r="C84"/>
      <c r="D84" s="95"/>
      <c r="E84" s="95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4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45"/>
      <c r="B86" s="151"/>
      <c r="C86" s="11"/>
      <c r="D86" s="150"/>
      <c r="E86" s="150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4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4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4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4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4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4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</sheetData>
  <mergeCells count="47">
    <mergeCell ref="A1:C1"/>
    <mergeCell ref="B68:C68"/>
    <mergeCell ref="B69:C69"/>
    <mergeCell ref="B70:C70"/>
    <mergeCell ref="B71:C71"/>
    <mergeCell ref="B8:M8"/>
    <mergeCell ref="A10:A11"/>
    <mergeCell ref="B10:B11"/>
    <mergeCell ref="C10:C11"/>
    <mergeCell ref="D10:F10"/>
    <mergeCell ref="G10:G11"/>
    <mergeCell ref="H10:K10"/>
    <mergeCell ref="L10:O10"/>
    <mergeCell ref="D65:G65"/>
    <mergeCell ref="B65:C67"/>
    <mergeCell ref="D1:F1"/>
    <mergeCell ref="I1:K1"/>
    <mergeCell ref="M1:O1"/>
    <mergeCell ref="I2:K2"/>
    <mergeCell ref="M2:O2"/>
    <mergeCell ref="D2:G2"/>
    <mergeCell ref="D3:G3"/>
    <mergeCell ref="X3:Z3"/>
    <mergeCell ref="AA3:AC3"/>
    <mergeCell ref="A2:C2"/>
    <mergeCell ref="A3:C3"/>
    <mergeCell ref="R2:T2"/>
    <mergeCell ref="U2:W2"/>
    <mergeCell ref="X2:Z2"/>
    <mergeCell ref="AA2:AC2"/>
    <mergeCell ref="I3:K3"/>
    <mergeCell ref="M3:O3"/>
    <mergeCell ref="R3:T3"/>
    <mergeCell ref="U3:W3"/>
    <mergeCell ref="I4:K4"/>
    <mergeCell ref="M4:O4"/>
    <mergeCell ref="D4:G4"/>
    <mergeCell ref="B6:M6"/>
    <mergeCell ref="B7:M7"/>
    <mergeCell ref="A4:C4"/>
    <mergeCell ref="P10:P11"/>
    <mergeCell ref="B59:D59"/>
    <mergeCell ref="B61:D61"/>
    <mergeCell ref="G59:I59"/>
    <mergeCell ref="G61:I61"/>
    <mergeCell ref="E59:F59"/>
    <mergeCell ref="E61:F61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F30" sqref="F30"/>
    </sheetView>
  </sheetViews>
  <sheetFormatPr defaultRowHeight="14.4" x14ac:dyDescent="0.3"/>
  <cols>
    <col min="1" max="1" width="3.5546875" style="17" customWidth="1"/>
    <col min="2" max="2" width="39.5546875" style="17" bestFit="1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27" customWidth="1"/>
    <col min="8" max="8" width="6" style="27" bestFit="1" customWidth="1"/>
    <col min="9" max="9" width="6" style="27" customWidth="1"/>
    <col min="10" max="10" width="6" style="27" bestFit="1" customWidth="1"/>
    <col min="11" max="11" width="6" style="27" customWidth="1"/>
    <col min="12" max="12" width="6.44140625" style="27" bestFit="1" customWidth="1"/>
    <col min="13" max="13" width="6" style="27" bestFit="1" customWidth="1"/>
    <col min="14" max="14" width="6" style="27" customWidth="1"/>
    <col min="15" max="15" width="6" style="27" bestFit="1" customWidth="1"/>
    <col min="16" max="16" width="6" style="27" customWidth="1"/>
    <col min="17" max="17" width="5.6640625" style="27" bestFit="1" customWidth="1"/>
    <col min="18" max="18" width="6.33203125" style="27" customWidth="1"/>
    <col min="19" max="19" width="8.88671875" style="17"/>
    <col min="20" max="20" width="3.6640625" style="18" customWidth="1"/>
    <col min="21" max="22" width="3.44140625" style="18" customWidth="1"/>
  </cols>
  <sheetData>
    <row r="1" spans="1:22" ht="42.6" customHeight="1" thickBot="1" x14ac:dyDescent="0.35">
      <c r="A1" s="303" t="s">
        <v>101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22" ht="25.95" customHeight="1" thickBot="1" x14ac:dyDescent="0.35">
      <c r="A2" s="260" t="s">
        <v>47</v>
      </c>
      <c r="B2" s="316" t="s">
        <v>48</v>
      </c>
      <c r="C2" s="319" t="s">
        <v>49</v>
      </c>
      <c r="D2" s="311" t="s">
        <v>86</v>
      </c>
      <c r="E2" s="305" t="s">
        <v>50</v>
      </c>
      <c r="F2" s="306"/>
      <c r="G2" s="306"/>
      <c r="H2" s="306"/>
      <c r="I2" s="306"/>
      <c r="J2" s="306"/>
      <c r="K2" s="307"/>
      <c r="L2" s="305" t="s">
        <v>51</v>
      </c>
      <c r="M2" s="306"/>
      <c r="N2" s="306"/>
      <c r="O2" s="306"/>
      <c r="P2" s="306"/>
      <c r="Q2" s="306"/>
      <c r="R2" s="307"/>
    </row>
    <row r="3" spans="1:22" ht="16.2" customHeight="1" thickBot="1" x14ac:dyDescent="0.35">
      <c r="A3" s="261"/>
      <c r="B3" s="317"/>
      <c r="C3" s="320"/>
      <c r="D3" s="312"/>
      <c r="E3" s="308" t="s">
        <v>88</v>
      </c>
      <c r="F3" s="309"/>
      <c r="G3" s="309"/>
      <c r="H3" s="309"/>
      <c r="I3" s="309"/>
      <c r="J3" s="309"/>
      <c r="K3" s="310"/>
      <c r="L3" s="308" t="s">
        <v>88</v>
      </c>
      <c r="M3" s="309"/>
      <c r="N3" s="309"/>
      <c r="O3" s="309"/>
      <c r="P3" s="309"/>
      <c r="Q3" s="309"/>
      <c r="R3" s="310"/>
    </row>
    <row r="4" spans="1:22" ht="24.6" thickBot="1" x14ac:dyDescent="0.35">
      <c r="A4" s="261"/>
      <c r="B4" s="317"/>
      <c r="C4" s="320"/>
      <c r="D4" s="313"/>
      <c r="E4" s="32" t="s">
        <v>52</v>
      </c>
      <c r="F4" s="301" t="s">
        <v>84</v>
      </c>
      <c r="G4" s="302"/>
      <c r="H4" s="301" t="s">
        <v>53</v>
      </c>
      <c r="I4" s="302"/>
      <c r="J4" s="301" t="s">
        <v>85</v>
      </c>
      <c r="K4" s="302"/>
      <c r="L4" s="19" t="s">
        <v>52</v>
      </c>
      <c r="M4" s="301" t="s">
        <v>84</v>
      </c>
      <c r="N4" s="302"/>
      <c r="O4" s="301" t="s">
        <v>53</v>
      </c>
      <c r="P4" s="302"/>
      <c r="Q4" s="301" t="s">
        <v>85</v>
      </c>
      <c r="R4" s="302"/>
    </row>
    <row r="5" spans="1:22" ht="15" thickBot="1" x14ac:dyDescent="0.35">
      <c r="A5" s="315"/>
      <c r="B5" s="318"/>
      <c r="C5" s="321"/>
      <c r="D5" s="314"/>
      <c r="E5" s="33" t="s">
        <v>54</v>
      </c>
      <c r="F5" s="41" t="s">
        <v>55</v>
      </c>
      <c r="G5" s="42" t="s">
        <v>87</v>
      </c>
      <c r="H5" s="41" t="s">
        <v>56</v>
      </c>
      <c r="I5" s="42" t="s">
        <v>87</v>
      </c>
      <c r="J5" s="41" t="s">
        <v>89</v>
      </c>
      <c r="K5" s="42" t="s">
        <v>87</v>
      </c>
      <c r="L5" s="33" t="s">
        <v>54</v>
      </c>
      <c r="M5" s="41" t="s">
        <v>55</v>
      </c>
      <c r="N5" s="42" t="s">
        <v>87</v>
      </c>
      <c r="O5" s="41" t="s">
        <v>56</v>
      </c>
      <c r="P5" s="42" t="s">
        <v>87</v>
      </c>
      <c r="Q5" s="41" t="s">
        <v>89</v>
      </c>
      <c r="R5" s="42" t="s">
        <v>87</v>
      </c>
    </row>
    <row r="6" spans="1:22" x14ac:dyDescent="0.3">
      <c r="A6" s="20">
        <v>1</v>
      </c>
      <c r="B6" s="29" t="s">
        <v>57</v>
      </c>
      <c r="C6" s="21" t="s">
        <v>58</v>
      </c>
      <c r="D6" s="35">
        <v>54</v>
      </c>
      <c r="E6" s="22">
        <v>80</v>
      </c>
      <c r="F6" s="43">
        <f t="shared" ref="F6:F33" si="0">E6*T6/100</f>
        <v>20</v>
      </c>
      <c r="G6" s="34">
        <f>D6*F6/1000</f>
        <v>1.08</v>
      </c>
      <c r="H6" s="43">
        <f t="shared" ref="H6:H33" si="1">E6*U6/100</f>
        <v>28</v>
      </c>
      <c r="I6" s="45">
        <f>D6*H6/1000</f>
        <v>1.512</v>
      </c>
      <c r="J6" s="43">
        <f t="shared" ref="J6:J33" si="2">E6*V6/100</f>
        <v>8</v>
      </c>
      <c r="K6" s="34">
        <f>D6*J6/1000</f>
        <v>0.432</v>
      </c>
      <c r="L6" s="22">
        <v>120</v>
      </c>
      <c r="M6" s="43">
        <f>L6*T6/100</f>
        <v>30</v>
      </c>
      <c r="N6" s="28">
        <f>D6*M6/1000</f>
        <v>1.62</v>
      </c>
      <c r="O6" s="43">
        <f>L6*U6/100</f>
        <v>42</v>
      </c>
      <c r="P6" s="23">
        <f>D6*O6/1000</f>
        <v>2.2679999999999998</v>
      </c>
      <c r="Q6" s="50">
        <f>L6*V6/100</f>
        <v>12</v>
      </c>
      <c r="R6" s="23">
        <f>D6*Q6/1000</f>
        <v>0.64800000000000002</v>
      </c>
      <c r="T6" s="18">
        <v>25</v>
      </c>
      <c r="U6" s="18">
        <v>35</v>
      </c>
      <c r="V6" s="18">
        <v>10</v>
      </c>
    </row>
    <row r="7" spans="1:22" x14ac:dyDescent="0.3">
      <c r="A7" s="20">
        <v>2</v>
      </c>
      <c r="B7" s="30" t="s">
        <v>59</v>
      </c>
      <c r="C7" s="21" t="s">
        <v>58</v>
      </c>
      <c r="D7" s="36">
        <v>85</v>
      </c>
      <c r="E7" s="24">
        <v>150</v>
      </c>
      <c r="F7" s="43">
        <f t="shared" si="0"/>
        <v>37.5</v>
      </c>
      <c r="G7" s="34">
        <f t="shared" ref="G7:G33" si="3">D7*F7/1000</f>
        <v>3.1875</v>
      </c>
      <c r="H7" s="43">
        <f t="shared" si="1"/>
        <v>52.5</v>
      </c>
      <c r="I7" s="45">
        <f t="shared" ref="I7:I33" si="4">D7*H7/1000</f>
        <v>4.4625000000000004</v>
      </c>
      <c r="J7" s="47">
        <f t="shared" si="2"/>
        <v>15</v>
      </c>
      <c r="K7" s="34">
        <f t="shared" ref="K7:K33" si="5">D7*J7/1000</f>
        <v>1.2749999999999999</v>
      </c>
      <c r="L7" s="24">
        <v>200</v>
      </c>
      <c r="M7" s="43">
        <f t="shared" ref="M7:M33" si="6">L7*T7/100</f>
        <v>50</v>
      </c>
      <c r="N7" s="28">
        <f t="shared" ref="N7:N33" si="7">D7*M7/1000</f>
        <v>4.25</v>
      </c>
      <c r="O7" s="43">
        <f t="shared" ref="O7:O33" si="8">L7*U7/100</f>
        <v>70</v>
      </c>
      <c r="P7" s="23">
        <f t="shared" ref="P7:P33" si="9">D7*O7/1000</f>
        <v>5.95</v>
      </c>
      <c r="Q7" s="50">
        <f t="shared" ref="Q7:Q33" si="10">L7*V7/100</f>
        <v>20</v>
      </c>
      <c r="R7" s="23">
        <f t="shared" ref="R7:R33" si="11">D7*Q7/1000</f>
        <v>1.7</v>
      </c>
      <c r="T7" s="18">
        <v>25</v>
      </c>
      <c r="U7" s="18">
        <v>35</v>
      </c>
      <c r="V7" s="18">
        <v>10</v>
      </c>
    </row>
    <row r="8" spans="1:22" x14ac:dyDescent="0.3">
      <c r="A8" s="20">
        <v>3</v>
      </c>
      <c r="B8" s="30" t="s">
        <v>60</v>
      </c>
      <c r="C8" s="21" t="s">
        <v>58</v>
      </c>
      <c r="D8" s="36">
        <v>36</v>
      </c>
      <c r="E8" s="24">
        <v>15</v>
      </c>
      <c r="F8" s="43">
        <f t="shared" si="0"/>
        <v>3.75</v>
      </c>
      <c r="G8" s="34">
        <f t="shared" si="3"/>
        <v>0.13500000000000001</v>
      </c>
      <c r="H8" s="43">
        <f t="shared" si="1"/>
        <v>5.25</v>
      </c>
      <c r="I8" s="45">
        <f t="shared" si="4"/>
        <v>0.189</v>
      </c>
      <c r="J8" s="47">
        <f t="shared" si="2"/>
        <v>1.5</v>
      </c>
      <c r="K8" s="34">
        <f t="shared" si="5"/>
        <v>5.3999999999999999E-2</v>
      </c>
      <c r="L8" s="24">
        <v>20</v>
      </c>
      <c r="M8" s="43">
        <f t="shared" si="6"/>
        <v>5</v>
      </c>
      <c r="N8" s="28">
        <f t="shared" si="7"/>
        <v>0.18</v>
      </c>
      <c r="O8" s="43">
        <f t="shared" si="8"/>
        <v>7</v>
      </c>
      <c r="P8" s="23">
        <f t="shared" si="9"/>
        <v>0.252</v>
      </c>
      <c r="Q8" s="50">
        <f t="shared" si="10"/>
        <v>2</v>
      </c>
      <c r="R8" s="23">
        <f t="shared" si="11"/>
        <v>7.1999999999999995E-2</v>
      </c>
      <c r="T8" s="18">
        <v>25</v>
      </c>
      <c r="U8" s="18">
        <v>35</v>
      </c>
      <c r="V8" s="18">
        <v>10</v>
      </c>
    </row>
    <row r="9" spans="1:22" x14ac:dyDescent="0.3">
      <c r="A9" s="20">
        <v>4</v>
      </c>
      <c r="B9" s="30" t="s">
        <v>61</v>
      </c>
      <c r="C9" s="21" t="s">
        <v>58</v>
      </c>
      <c r="D9" s="36">
        <v>70.400000000000006</v>
      </c>
      <c r="E9" s="24">
        <v>45</v>
      </c>
      <c r="F9" s="43">
        <f t="shared" si="0"/>
        <v>11.25</v>
      </c>
      <c r="G9" s="34">
        <f t="shared" si="3"/>
        <v>0.79200000000000015</v>
      </c>
      <c r="H9" s="43">
        <f t="shared" si="1"/>
        <v>15.75</v>
      </c>
      <c r="I9" s="45">
        <f t="shared" si="4"/>
        <v>1.1088000000000002</v>
      </c>
      <c r="J9" s="47">
        <f t="shared" si="2"/>
        <v>4.5</v>
      </c>
      <c r="K9" s="34">
        <f t="shared" si="5"/>
        <v>0.31680000000000003</v>
      </c>
      <c r="L9" s="24">
        <v>50</v>
      </c>
      <c r="M9" s="43">
        <f t="shared" si="6"/>
        <v>12.5</v>
      </c>
      <c r="N9" s="28">
        <f t="shared" si="7"/>
        <v>0.88000000000000012</v>
      </c>
      <c r="O9" s="43">
        <f t="shared" si="8"/>
        <v>17.5</v>
      </c>
      <c r="P9" s="23">
        <f t="shared" si="9"/>
        <v>1.232</v>
      </c>
      <c r="Q9" s="50">
        <f t="shared" si="10"/>
        <v>5</v>
      </c>
      <c r="R9" s="23">
        <f t="shared" si="11"/>
        <v>0.35199999999999998</v>
      </c>
      <c r="T9" s="18">
        <v>25</v>
      </c>
      <c r="U9" s="18">
        <v>35</v>
      </c>
      <c r="V9" s="18">
        <v>10</v>
      </c>
    </row>
    <row r="10" spans="1:22" x14ac:dyDescent="0.3">
      <c r="A10" s="20">
        <v>5</v>
      </c>
      <c r="B10" s="30" t="s">
        <v>62</v>
      </c>
      <c r="C10" s="21" t="s">
        <v>58</v>
      </c>
      <c r="D10" s="36">
        <v>48</v>
      </c>
      <c r="E10" s="24">
        <v>15</v>
      </c>
      <c r="F10" s="43">
        <f t="shared" si="0"/>
        <v>3.75</v>
      </c>
      <c r="G10" s="34">
        <f t="shared" si="3"/>
        <v>0.18</v>
      </c>
      <c r="H10" s="43">
        <f t="shared" si="1"/>
        <v>5.25</v>
      </c>
      <c r="I10" s="45">
        <f t="shared" si="4"/>
        <v>0.252</v>
      </c>
      <c r="J10" s="47">
        <f t="shared" si="2"/>
        <v>1.5</v>
      </c>
      <c r="K10" s="34">
        <f t="shared" si="5"/>
        <v>7.1999999999999995E-2</v>
      </c>
      <c r="L10" s="24">
        <v>20</v>
      </c>
      <c r="M10" s="43">
        <f t="shared" si="6"/>
        <v>5</v>
      </c>
      <c r="N10" s="28">
        <f t="shared" si="7"/>
        <v>0.24</v>
      </c>
      <c r="O10" s="43">
        <f t="shared" si="8"/>
        <v>7</v>
      </c>
      <c r="P10" s="23">
        <f t="shared" si="9"/>
        <v>0.33600000000000002</v>
      </c>
      <c r="Q10" s="50">
        <f t="shared" si="10"/>
        <v>2</v>
      </c>
      <c r="R10" s="23">
        <f t="shared" si="11"/>
        <v>9.6000000000000002E-2</v>
      </c>
      <c r="T10" s="18">
        <v>25</v>
      </c>
      <c r="U10" s="18">
        <v>35</v>
      </c>
      <c r="V10" s="18">
        <v>10</v>
      </c>
    </row>
    <row r="11" spans="1:22" x14ac:dyDescent="0.3">
      <c r="A11" s="20">
        <v>6</v>
      </c>
      <c r="B11" s="30" t="s">
        <v>98</v>
      </c>
      <c r="C11" s="21" t="s">
        <v>58</v>
      </c>
      <c r="D11" s="36">
        <v>20</v>
      </c>
      <c r="E11" s="24">
        <v>250</v>
      </c>
      <c r="F11" s="43">
        <f t="shared" si="0"/>
        <v>62.5</v>
      </c>
      <c r="G11" s="34">
        <f t="shared" si="3"/>
        <v>1.25</v>
      </c>
      <c r="H11" s="43">
        <f t="shared" si="1"/>
        <v>87.5</v>
      </c>
      <c r="I11" s="45">
        <f t="shared" si="4"/>
        <v>1.75</v>
      </c>
      <c r="J11" s="47">
        <f t="shared" si="2"/>
        <v>25</v>
      </c>
      <c r="K11" s="34">
        <f t="shared" si="5"/>
        <v>0.5</v>
      </c>
      <c r="L11" s="24">
        <v>250</v>
      </c>
      <c r="M11" s="43">
        <f t="shared" si="6"/>
        <v>62.5</v>
      </c>
      <c r="N11" s="28">
        <f t="shared" si="7"/>
        <v>1.25</v>
      </c>
      <c r="O11" s="43">
        <f t="shared" si="8"/>
        <v>87.5</v>
      </c>
      <c r="P11" s="23">
        <f t="shared" si="9"/>
        <v>1.75</v>
      </c>
      <c r="Q11" s="50">
        <f t="shared" si="10"/>
        <v>25</v>
      </c>
      <c r="R11" s="23">
        <f t="shared" si="11"/>
        <v>0.5</v>
      </c>
      <c r="T11" s="18">
        <v>25</v>
      </c>
      <c r="U11" s="18">
        <v>35</v>
      </c>
      <c r="V11" s="18">
        <v>10</v>
      </c>
    </row>
    <row r="12" spans="1:22" x14ac:dyDescent="0.3">
      <c r="A12" s="20">
        <v>7</v>
      </c>
      <c r="B12" s="30" t="s">
        <v>99</v>
      </c>
      <c r="C12" s="21" t="s">
        <v>58</v>
      </c>
      <c r="D12" s="36">
        <v>130</v>
      </c>
      <c r="E12" s="24">
        <v>350</v>
      </c>
      <c r="F12" s="43">
        <f t="shared" si="0"/>
        <v>87.5</v>
      </c>
      <c r="G12" s="34">
        <f t="shared" si="3"/>
        <v>11.375</v>
      </c>
      <c r="H12" s="43">
        <f t="shared" si="1"/>
        <v>122.5</v>
      </c>
      <c r="I12" s="45">
        <f t="shared" si="4"/>
        <v>15.925000000000001</v>
      </c>
      <c r="J12" s="47">
        <f t="shared" si="2"/>
        <v>35</v>
      </c>
      <c r="K12" s="34">
        <f t="shared" si="5"/>
        <v>4.55</v>
      </c>
      <c r="L12" s="24">
        <v>400</v>
      </c>
      <c r="M12" s="43">
        <f t="shared" si="6"/>
        <v>100</v>
      </c>
      <c r="N12" s="28">
        <f t="shared" si="7"/>
        <v>13</v>
      </c>
      <c r="O12" s="43">
        <f t="shared" si="8"/>
        <v>140</v>
      </c>
      <c r="P12" s="23">
        <f t="shared" si="9"/>
        <v>18.2</v>
      </c>
      <c r="Q12" s="50">
        <f t="shared" si="10"/>
        <v>40</v>
      </c>
      <c r="R12" s="23">
        <f t="shared" si="11"/>
        <v>5.2</v>
      </c>
      <c r="T12" s="18">
        <v>25</v>
      </c>
      <c r="U12" s="18">
        <v>35</v>
      </c>
      <c r="V12" s="18">
        <v>10</v>
      </c>
    </row>
    <row r="13" spans="1:22" x14ac:dyDescent="0.3">
      <c r="A13" s="20">
        <v>8</v>
      </c>
      <c r="B13" s="30" t="s">
        <v>100</v>
      </c>
      <c r="C13" s="21" t="s">
        <v>58</v>
      </c>
      <c r="D13" s="36">
        <v>200</v>
      </c>
      <c r="E13" s="24">
        <v>200</v>
      </c>
      <c r="F13" s="43">
        <f t="shared" si="0"/>
        <v>50</v>
      </c>
      <c r="G13" s="34">
        <f t="shared" si="3"/>
        <v>10</v>
      </c>
      <c r="H13" s="43">
        <f t="shared" si="1"/>
        <v>70</v>
      </c>
      <c r="I13" s="45">
        <f t="shared" si="4"/>
        <v>14</v>
      </c>
      <c r="J13" s="47">
        <f t="shared" si="2"/>
        <v>20</v>
      </c>
      <c r="K13" s="34">
        <f t="shared" si="5"/>
        <v>4</v>
      </c>
      <c r="L13" s="24">
        <v>200</v>
      </c>
      <c r="M13" s="43">
        <f t="shared" si="6"/>
        <v>50</v>
      </c>
      <c r="N13" s="28">
        <f t="shared" si="7"/>
        <v>10</v>
      </c>
      <c r="O13" s="43">
        <f t="shared" si="8"/>
        <v>70</v>
      </c>
      <c r="P13" s="23">
        <f t="shared" si="9"/>
        <v>14</v>
      </c>
      <c r="Q13" s="50">
        <f t="shared" si="10"/>
        <v>20</v>
      </c>
      <c r="R13" s="23">
        <f t="shared" si="11"/>
        <v>4</v>
      </c>
      <c r="T13" s="18">
        <v>25</v>
      </c>
      <c r="U13" s="18">
        <v>35</v>
      </c>
      <c r="V13" s="18">
        <v>10</v>
      </c>
    </row>
    <row r="14" spans="1:22" ht="27.6" x14ac:dyDescent="0.3">
      <c r="A14" s="20">
        <v>9</v>
      </c>
      <c r="B14" s="30" t="s">
        <v>63</v>
      </c>
      <c r="C14" s="21" t="s">
        <v>58</v>
      </c>
      <c r="D14" s="36">
        <v>550</v>
      </c>
      <c r="E14" s="24">
        <v>15</v>
      </c>
      <c r="F14" s="43">
        <f t="shared" si="0"/>
        <v>3.75</v>
      </c>
      <c r="G14" s="34">
        <f t="shared" si="3"/>
        <v>2.0625</v>
      </c>
      <c r="H14" s="43">
        <f t="shared" si="1"/>
        <v>5.25</v>
      </c>
      <c r="I14" s="45">
        <f t="shared" si="4"/>
        <v>2.8875000000000002</v>
      </c>
      <c r="J14" s="47">
        <f t="shared" si="2"/>
        <v>1.5</v>
      </c>
      <c r="K14" s="34">
        <f t="shared" si="5"/>
        <v>0.82499999999999996</v>
      </c>
      <c r="L14" s="24">
        <v>20</v>
      </c>
      <c r="M14" s="43">
        <f t="shared" si="6"/>
        <v>5</v>
      </c>
      <c r="N14" s="28">
        <f t="shared" si="7"/>
        <v>2.75</v>
      </c>
      <c r="O14" s="43">
        <f t="shared" si="8"/>
        <v>7</v>
      </c>
      <c r="P14" s="23">
        <f t="shared" si="9"/>
        <v>3.85</v>
      </c>
      <c r="Q14" s="50">
        <f t="shared" si="10"/>
        <v>2</v>
      </c>
      <c r="R14" s="23">
        <f t="shared" si="11"/>
        <v>1.1000000000000001</v>
      </c>
      <c r="T14" s="18">
        <v>25</v>
      </c>
      <c r="U14" s="18">
        <v>35</v>
      </c>
      <c r="V14" s="18">
        <v>10</v>
      </c>
    </row>
    <row r="15" spans="1:22" ht="27.6" x14ac:dyDescent="0.3">
      <c r="A15" s="20">
        <v>10</v>
      </c>
      <c r="B15" s="30" t="s">
        <v>64</v>
      </c>
      <c r="C15" s="21" t="s">
        <v>65</v>
      </c>
      <c r="D15" s="36">
        <v>70</v>
      </c>
      <c r="E15" s="24">
        <v>200</v>
      </c>
      <c r="F15" s="43">
        <f t="shared" si="0"/>
        <v>50</v>
      </c>
      <c r="G15" s="34">
        <f t="shared" si="3"/>
        <v>3.5</v>
      </c>
      <c r="H15" s="43">
        <f t="shared" si="1"/>
        <v>70</v>
      </c>
      <c r="I15" s="45">
        <f t="shared" si="4"/>
        <v>4.9000000000000004</v>
      </c>
      <c r="J15" s="47">
        <f t="shared" si="2"/>
        <v>20</v>
      </c>
      <c r="K15" s="34">
        <f t="shared" si="5"/>
        <v>1.4</v>
      </c>
      <c r="L15" s="24">
        <v>200</v>
      </c>
      <c r="M15" s="43">
        <f t="shared" si="6"/>
        <v>50</v>
      </c>
      <c r="N15" s="28">
        <f t="shared" si="7"/>
        <v>3.5</v>
      </c>
      <c r="O15" s="43">
        <f t="shared" si="8"/>
        <v>70</v>
      </c>
      <c r="P15" s="23">
        <f t="shared" si="9"/>
        <v>4.9000000000000004</v>
      </c>
      <c r="Q15" s="50">
        <f t="shared" si="10"/>
        <v>20</v>
      </c>
      <c r="R15" s="23">
        <f t="shared" si="11"/>
        <v>1.4</v>
      </c>
      <c r="T15" s="18">
        <v>25</v>
      </c>
      <c r="U15" s="18">
        <v>35</v>
      </c>
      <c r="V15" s="18">
        <v>10</v>
      </c>
    </row>
    <row r="16" spans="1:22" x14ac:dyDescent="0.3">
      <c r="A16" s="20">
        <v>11</v>
      </c>
      <c r="B16" s="30" t="s">
        <v>66</v>
      </c>
      <c r="C16" s="21" t="s">
        <v>58</v>
      </c>
      <c r="D16" s="36">
        <v>467.5</v>
      </c>
      <c r="E16" s="24">
        <v>77</v>
      </c>
      <c r="F16" s="43">
        <f t="shared" si="0"/>
        <v>19.25</v>
      </c>
      <c r="G16" s="34">
        <f t="shared" si="3"/>
        <v>8.9993750000000006</v>
      </c>
      <c r="H16" s="43">
        <f t="shared" si="1"/>
        <v>26.95</v>
      </c>
      <c r="I16" s="45">
        <f t="shared" si="4"/>
        <v>12.599125000000001</v>
      </c>
      <c r="J16" s="47">
        <f t="shared" si="2"/>
        <v>7.7</v>
      </c>
      <c r="K16" s="34">
        <f t="shared" si="5"/>
        <v>3.5997499999999998</v>
      </c>
      <c r="L16" s="24">
        <v>86</v>
      </c>
      <c r="M16" s="43">
        <f t="shared" si="6"/>
        <v>21.5</v>
      </c>
      <c r="N16" s="28">
        <f t="shared" si="7"/>
        <v>10.05125</v>
      </c>
      <c r="O16" s="43">
        <f t="shared" si="8"/>
        <v>30.1</v>
      </c>
      <c r="P16" s="23">
        <f t="shared" si="9"/>
        <v>14.07175</v>
      </c>
      <c r="Q16" s="50">
        <f t="shared" si="10"/>
        <v>8.6</v>
      </c>
      <c r="R16" s="23">
        <f t="shared" si="11"/>
        <v>4.0205000000000002</v>
      </c>
      <c r="T16" s="18">
        <v>25</v>
      </c>
      <c r="U16" s="18">
        <v>35</v>
      </c>
      <c r="V16" s="18">
        <v>10</v>
      </c>
    </row>
    <row r="17" spans="1:22" x14ac:dyDescent="0.3">
      <c r="A17" s="20">
        <v>12</v>
      </c>
      <c r="B17" s="30" t="s">
        <v>67</v>
      </c>
      <c r="C17" s="21" t="s">
        <v>58</v>
      </c>
      <c r="D17" s="36">
        <v>300</v>
      </c>
      <c r="E17" s="24">
        <v>40</v>
      </c>
      <c r="F17" s="43">
        <f t="shared" si="0"/>
        <v>10</v>
      </c>
      <c r="G17" s="34">
        <f t="shared" si="3"/>
        <v>3</v>
      </c>
      <c r="H17" s="43">
        <f t="shared" si="1"/>
        <v>14</v>
      </c>
      <c r="I17" s="45">
        <f t="shared" si="4"/>
        <v>4.2</v>
      </c>
      <c r="J17" s="47">
        <f t="shared" si="2"/>
        <v>4</v>
      </c>
      <c r="K17" s="34">
        <f t="shared" si="5"/>
        <v>1.2</v>
      </c>
      <c r="L17" s="24">
        <v>60</v>
      </c>
      <c r="M17" s="43">
        <f t="shared" si="6"/>
        <v>15</v>
      </c>
      <c r="N17" s="28">
        <f t="shared" si="7"/>
        <v>4.5</v>
      </c>
      <c r="O17" s="43">
        <f t="shared" si="8"/>
        <v>21</v>
      </c>
      <c r="P17" s="23">
        <f t="shared" si="9"/>
        <v>6.3</v>
      </c>
      <c r="Q17" s="50">
        <f t="shared" si="10"/>
        <v>6</v>
      </c>
      <c r="R17" s="23">
        <f t="shared" si="11"/>
        <v>1.8</v>
      </c>
      <c r="T17" s="18">
        <v>25</v>
      </c>
      <c r="U17" s="18">
        <v>35</v>
      </c>
      <c r="V17" s="18">
        <v>10</v>
      </c>
    </row>
    <row r="18" spans="1:22" x14ac:dyDescent="0.3">
      <c r="A18" s="20">
        <v>13</v>
      </c>
      <c r="B18" s="30" t="s">
        <v>68</v>
      </c>
      <c r="C18" s="21" t="s">
        <v>58</v>
      </c>
      <c r="D18" s="36">
        <v>450</v>
      </c>
      <c r="E18" s="24">
        <v>60</v>
      </c>
      <c r="F18" s="43">
        <f t="shared" si="0"/>
        <v>15</v>
      </c>
      <c r="G18" s="34">
        <f t="shared" si="3"/>
        <v>6.75</v>
      </c>
      <c r="H18" s="43">
        <f t="shared" si="1"/>
        <v>21</v>
      </c>
      <c r="I18" s="45">
        <f t="shared" si="4"/>
        <v>9.4499999999999993</v>
      </c>
      <c r="J18" s="47">
        <f t="shared" si="2"/>
        <v>6</v>
      </c>
      <c r="K18" s="34">
        <f t="shared" si="5"/>
        <v>2.7</v>
      </c>
      <c r="L18" s="24">
        <v>80</v>
      </c>
      <c r="M18" s="43">
        <f t="shared" si="6"/>
        <v>20</v>
      </c>
      <c r="N18" s="28">
        <f t="shared" si="7"/>
        <v>9</v>
      </c>
      <c r="O18" s="43">
        <f t="shared" si="8"/>
        <v>28</v>
      </c>
      <c r="P18" s="23">
        <f t="shared" si="9"/>
        <v>12.6</v>
      </c>
      <c r="Q18" s="50">
        <f t="shared" si="10"/>
        <v>8</v>
      </c>
      <c r="R18" s="23">
        <f t="shared" si="11"/>
        <v>3.6</v>
      </c>
      <c r="T18" s="18">
        <v>25</v>
      </c>
      <c r="U18" s="18">
        <v>35</v>
      </c>
      <c r="V18" s="18">
        <v>10</v>
      </c>
    </row>
    <row r="19" spans="1:22" x14ac:dyDescent="0.3">
      <c r="A19" s="20">
        <v>14</v>
      </c>
      <c r="B19" s="30" t="s">
        <v>69</v>
      </c>
      <c r="C19" s="21" t="s">
        <v>58</v>
      </c>
      <c r="D19" s="36">
        <v>500</v>
      </c>
      <c r="E19" s="24">
        <v>15</v>
      </c>
      <c r="F19" s="43">
        <f t="shared" si="0"/>
        <v>3.75</v>
      </c>
      <c r="G19" s="34">
        <f t="shared" si="3"/>
        <v>1.875</v>
      </c>
      <c r="H19" s="43">
        <f t="shared" si="1"/>
        <v>5.25</v>
      </c>
      <c r="I19" s="45">
        <f t="shared" si="4"/>
        <v>2.625</v>
      </c>
      <c r="J19" s="47">
        <f t="shared" si="2"/>
        <v>1.5</v>
      </c>
      <c r="K19" s="34">
        <f t="shared" si="5"/>
        <v>0.75</v>
      </c>
      <c r="L19" s="24">
        <v>20</v>
      </c>
      <c r="M19" s="43">
        <f t="shared" si="6"/>
        <v>5</v>
      </c>
      <c r="N19" s="28">
        <f t="shared" si="7"/>
        <v>2.5</v>
      </c>
      <c r="O19" s="43">
        <f t="shared" si="8"/>
        <v>7</v>
      </c>
      <c r="P19" s="23">
        <f t="shared" si="9"/>
        <v>3.5</v>
      </c>
      <c r="Q19" s="50">
        <f t="shared" si="10"/>
        <v>2</v>
      </c>
      <c r="R19" s="23">
        <f t="shared" si="11"/>
        <v>1</v>
      </c>
      <c r="T19" s="18">
        <v>25</v>
      </c>
      <c r="U19" s="18">
        <v>35</v>
      </c>
      <c r="V19" s="18">
        <v>10</v>
      </c>
    </row>
    <row r="20" spans="1:22" ht="27.6" x14ac:dyDescent="0.3">
      <c r="A20" s="20">
        <v>15</v>
      </c>
      <c r="B20" s="30" t="s">
        <v>70</v>
      </c>
      <c r="C20" s="21" t="s">
        <v>65</v>
      </c>
      <c r="D20" s="36">
        <v>85</v>
      </c>
      <c r="E20" s="24">
        <v>300</v>
      </c>
      <c r="F20" s="43">
        <f t="shared" si="0"/>
        <v>75</v>
      </c>
      <c r="G20" s="34">
        <f t="shared" si="3"/>
        <v>6.375</v>
      </c>
      <c r="H20" s="43">
        <f t="shared" si="1"/>
        <v>105</v>
      </c>
      <c r="I20" s="45">
        <f t="shared" si="4"/>
        <v>8.9250000000000007</v>
      </c>
      <c r="J20" s="47">
        <f t="shared" si="2"/>
        <v>30</v>
      </c>
      <c r="K20" s="34">
        <f t="shared" si="5"/>
        <v>2.5499999999999998</v>
      </c>
      <c r="L20" s="24">
        <v>300</v>
      </c>
      <c r="M20" s="43">
        <f t="shared" si="6"/>
        <v>75</v>
      </c>
      <c r="N20" s="28">
        <f t="shared" si="7"/>
        <v>6.375</v>
      </c>
      <c r="O20" s="43">
        <f t="shared" si="8"/>
        <v>105</v>
      </c>
      <c r="P20" s="23">
        <f t="shared" si="9"/>
        <v>8.9250000000000007</v>
      </c>
      <c r="Q20" s="50">
        <f t="shared" si="10"/>
        <v>30</v>
      </c>
      <c r="R20" s="23">
        <f t="shared" si="11"/>
        <v>2.5499999999999998</v>
      </c>
      <c r="T20" s="18">
        <v>25</v>
      </c>
      <c r="U20" s="18">
        <v>35</v>
      </c>
      <c r="V20" s="18">
        <v>10</v>
      </c>
    </row>
    <row r="21" spans="1:22" ht="27.6" x14ac:dyDescent="0.3">
      <c r="A21" s="20">
        <v>16</v>
      </c>
      <c r="B21" s="30" t="s">
        <v>71</v>
      </c>
      <c r="C21" s="21" t="s">
        <v>65</v>
      </c>
      <c r="D21" s="36">
        <v>120</v>
      </c>
      <c r="E21" s="24">
        <v>150</v>
      </c>
      <c r="F21" s="43">
        <f t="shared" si="0"/>
        <v>37.5</v>
      </c>
      <c r="G21" s="34">
        <f t="shared" si="3"/>
        <v>4.5</v>
      </c>
      <c r="H21" s="43">
        <f t="shared" si="1"/>
        <v>52.5</v>
      </c>
      <c r="I21" s="45">
        <f t="shared" si="4"/>
        <v>6.3</v>
      </c>
      <c r="J21" s="47">
        <f t="shared" si="2"/>
        <v>15</v>
      </c>
      <c r="K21" s="34">
        <f t="shared" si="5"/>
        <v>1.8</v>
      </c>
      <c r="L21" s="24">
        <v>180</v>
      </c>
      <c r="M21" s="43">
        <f t="shared" si="6"/>
        <v>45</v>
      </c>
      <c r="N21" s="28">
        <f t="shared" si="7"/>
        <v>5.4</v>
      </c>
      <c r="O21" s="43">
        <f t="shared" si="8"/>
        <v>63</v>
      </c>
      <c r="P21" s="23">
        <f t="shared" si="9"/>
        <v>7.56</v>
      </c>
      <c r="Q21" s="50">
        <f t="shared" si="10"/>
        <v>18</v>
      </c>
      <c r="R21" s="23">
        <f t="shared" si="11"/>
        <v>2.16</v>
      </c>
      <c r="T21" s="18">
        <v>25</v>
      </c>
      <c r="U21" s="18">
        <v>35</v>
      </c>
      <c r="V21" s="18">
        <v>10</v>
      </c>
    </row>
    <row r="22" spans="1:22" ht="27.6" x14ac:dyDescent="0.3">
      <c r="A22" s="20">
        <v>17</v>
      </c>
      <c r="B22" s="30" t="s">
        <v>72</v>
      </c>
      <c r="C22" s="21" t="s">
        <v>58</v>
      </c>
      <c r="D22" s="36">
        <v>348</v>
      </c>
      <c r="E22" s="24">
        <v>50</v>
      </c>
      <c r="F22" s="43">
        <f t="shared" si="0"/>
        <v>12.5</v>
      </c>
      <c r="G22" s="34">
        <f t="shared" si="3"/>
        <v>4.3499999999999996</v>
      </c>
      <c r="H22" s="43">
        <f t="shared" si="1"/>
        <v>17.5</v>
      </c>
      <c r="I22" s="45">
        <f t="shared" si="4"/>
        <v>6.09</v>
      </c>
      <c r="J22" s="47">
        <f t="shared" si="2"/>
        <v>5</v>
      </c>
      <c r="K22" s="34">
        <f t="shared" si="5"/>
        <v>1.74</v>
      </c>
      <c r="L22" s="24">
        <v>60</v>
      </c>
      <c r="M22" s="43">
        <f t="shared" si="6"/>
        <v>15</v>
      </c>
      <c r="N22" s="28">
        <f t="shared" si="7"/>
        <v>5.22</v>
      </c>
      <c r="O22" s="43">
        <f t="shared" si="8"/>
        <v>21</v>
      </c>
      <c r="P22" s="23">
        <f t="shared" si="9"/>
        <v>7.3079999999999998</v>
      </c>
      <c r="Q22" s="50">
        <f t="shared" si="10"/>
        <v>6</v>
      </c>
      <c r="R22" s="23">
        <f t="shared" si="11"/>
        <v>2.0880000000000001</v>
      </c>
      <c r="T22" s="18">
        <v>25</v>
      </c>
      <c r="U22" s="18">
        <v>35</v>
      </c>
      <c r="V22" s="18">
        <v>10</v>
      </c>
    </row>
    <row r="23" spans="1:22" x14ac:dyDescent="0.3">
      <c r="A23" s="20">
        <v>18</v>
      </c>
      <c r="B23" s="30" t="s">
        <v>73</v>
      </c>
      <c r="C23" s="21" t="s">
        <v>58</v>
      </c>
      <c r="D23" s="36">
        <v>681</v>
      </c>
      <c r="E23" s="24">
        <v>10</v>
      </c>
      <c r="F23" s="43">
        <f t="shared" si="0"/>
        <v>2.5</v>
      </c>
      <c r="G23" s="34">
        <f t="shared" si="3"/>
        <v>1.7024999999999999</v>
      </c>
      <c r="H23" s="43">
        <f t="shared" si="1"/>
        <v>3.5</v>
      </c>
      <c r="I23" s="45">
        <f t="shared" si="4"/>
        <v>2.3835000000000002</v>
      </c>
      <c r="J23" s="47">
        <f t="shared" si="2"/>
        <v>1</v>
      </c>
      <c r="K23" s="34">
        <f t="shared" si="5"/>
        <v>0.68100000000000005</v>
      </c>
      <c r="L23" s="24">
        <v>12</v>
      </c>
      <c r="M23" s="43">
        <f t="shared" si="6"/>
        <v>3</v>
      </c>
      <c r="N23" s="28">
        <f t="shared" si="7"/>
        <v>2.0430000000000001</v>
      </c>
      <c r="O23" s="43">
        <f t="shared" si="8"/>
        <v>4.2</v>
      </c>
      <c r="P23" s="23">
        <f t="shared" si="9"/>
        <v>2.8602000000000003</v>
      </c>
      <c r="Q23" s="50">
        <f t="shared" si="10"/>
        <v>1.2</v>
      </c>
      <c r="R23" s="23">
        <f t="shared" si="11"/>
        <v>0.81719999999999993</v>
      </c>
      <c r="T23" s="18">
        <v>25</v>
      </c>
      <c r="U23" s="18">
        <v>35</v>
      </c>
      <c r="V23" s="18">
        <v>10</v>
      </c>
    </row>
    <row r="24" spans="1:22" ht="27.6" x14ac:dyDescent="0.3">
      <c r="A24" s="20">
        <v>19</v>
      </c>
      <c r="B24" s="30" t="s">
        <v>74</v>
      </c>
      <c r="C24" s="21" t="s">
        <v>58</v>
      </c>
      <c r="D24" s="36">
        <v>308</v>
      </c>
      <c r="E24" s="24">
        <v>10</v>
      </c>
      <c r="F24" s="43">
        <f t="shared" si="0"/>
        <v>2.5</v>
      </c>
      <c r="G24" s="34">
        <f t="shared" si="3"/>
        <v>0.77</v>
      </c>
      <c r="H24" s="43">
        <f t="shared" si="1"/>
        <v>3.5</v>
      </c>
      <c r="I24" s="45">
        <f t="shared" si="4"/>
        <v>1.0780000000000001</v>
      </c>
      <c r="J24" s="47">
        <f t="shared" si="2"/>
        <v>1</v>
      </c>
      <c r="K24" s="34">
        <f t="shared" si="5"/>
        <v>0.308</v>
      </c>
      <c r="L24" s="24">
        <v>10</v>
      </c>
      <c r="M24" s="43">
        <f t="shared" si="6"/>
        <v>2.5</v>
      </c>
      <c r="N24" s="28">
        <f t="shared" si="7"/>
        <v>0.77</v>
      </c>
      <c r="O24" s="43">
        <f t="shared" si="8"/>
        <v>3.5</v>
      </c>
      <c r="P24" s="23">
        <f t="shared" si="9"/>
        <v>1.0780000000000001</v>
      </c>
      <c r="Q24" s="50">
        <f t="shared" si="10"/>
        <v>1</v>
      </c>
      <c r="R24" s="23">
        <f t="shared" si="11"/>
        <v>0.308</v>
      </c>
      <c r="T24" s="18">
        <v>25</v>
      </c>
      <c r="U24" s="18">
        <v>35</v>
      </c>
      <c r="V24" s="18">
        <v>10</v>
      </c>
    </row>
    <row r="25" spans="1:22" x14ac:dyDescent="0.3">
      <c r="A25" s="20">
        <v>20</v>
      </c>
      <c r="B25" s="30" t="s">
        <v>75</v>
      </c>
      <c r="C25" s="21" t="s">
        <v>58</v>
      </c>
      <c r="D25" s="36">
        <v>712</v>
      </c>
      <c r="E25" s="24">
        <v>30</v>
      </c>
      <c r="F25" s="43">
        <f t="shared" si="0"/>
        <v>7.5</v>
      </c>
      <c r="G25" s="34">
        <f t="shared" si="3"/>
        <v>5.34</v>
      </c>
      <c r="H25" s="43">
        <f t="shared" si="1"/>
        <v>10.5</v>
      </c>
      <c r="I25" s="45">
        <f t="shared" si="4"/>
        <v>7.476</v>
      </c>
      <c r="J25" s="47">
        <f t="shared" si="2"/>
        <v>3</v>
      </c>
      <c r="K25" s="34">
        <f t="shared" si="5"/>
        <v>2.1360000000000001</v>
      </c>
      <c r="L25" s="24">
        <v>35</v>
      </c>
      <c r="M25" s="43">
        <f t="shared" si="6"/>
        <v>8.75</v>
      </c>
      <c r="N25" s="28">
        <f t="shared" si="7"/>
        <v>6.23</v>
      </c>
      <c r="O25" s="43">
        <f t="shared" si="8"/>
        <v>12.25</v>
      </c>
      <c r="P25" s="23">
        <f t="shared" si="9"/>
        <v>8.7219999999999995</v>
      </c>
      <c r="Q25" s="50">
        <f t="shared" si="10"/>
        <v>3.5</v>
      </c>
      <c r="R25" s="23">
        <f t="shared" si="11"/>
        <v>2.492</v>
      </c>
      <c r="T25" s="18">
        <v>25</v>
      </c>
      <c r="U25" s="18">
        <v>35</v>
      </c>
      <c r="V25" s="18">
        <v>10</v>
      </c>
    </row>
    <row r="26" spans="1:22" x14ac:dyDescent="0.3">
      <c r="A26" s="20">
        <v>21</v>
      </c>
      <c r="B26" s="30" t="s">
        <v>76</v>
      </c>
      <c r="C26" s="21" t="s">
        <v>58</v>
      </c>
      <c r="D26" s="36">
        <v>170</v>
      </c>
      <c r="E26" s="24">
        <v>15</v>
      </c>
      <c r="F26" s="43">
        <f t="shared" si="0"/>
        <v>3.75</v>
      </c>
      <c r="G26" s="34">
        <f t="shared" si="3"/>
        <v>0.63749999999999996</v>
      </c>
      <c r="H26" s="43">
        <f t="shared" si="1"/>
        <v>5.25</v>
      </c>
      <c r="I26" s="45">
        <f t="shared" si="4"/>
        <v>0.89249999999999996</v>
      </c>
      <c r="J26" s="47">
        <f t="shared" si="2"/>
        <v>1.5</v>
      </c>
      <c r="K26" s="34">
        <f t="shared" si="5"/>
        <v>0.255</v>
      </c>
      <c r="L26" s="24">
        <v>18</v>
      </c>
      <c r="M26" s="43">
        <f t="shared" si="6"/>
        <v>4.5</v>
      </c>
      <c r="N26" s="28">
        <f t="shared" si="7"/>
        <v>0.76500000000000001</v>
      </c>
      <c r="O26" s="43">
        <f t="shared" si="8"/>
        <v>6.3</v>
      </c>
      <c r="P26" s="23">
        <f t="shared" si="9"/>
        <v>1.071</v>
      </c>
      <c r="Q26" s="50">
        <f t="shared" si="10"/>
        <v>1.8</v>
      </c>
      <c r="R26" s="23">
        <f t="shared" si="11"/>
        <v>0.30599999999999999</v>
      </c>
      <c r="T26" s="18">
        <v>25</v>
      </c>
      <c r="U26" s="18">
        <v>35</v>
      </c>
      <c r="V26" s="18">
        <v>10</v>
      </c>
    </row>
    <row r="27" spans="1:22" x14ac:dyDescent="0.3">
      <c r="A27" s="20">
        <v>22</v>
      </c>
      <c r="B27" s="30" t="s">
        <v>77</v>
      </c>
      <c r="C27" s="21" t="s">
        <v>58</v>
      </c>
      <c r="D27" s="36">
        <v>200</v>
      </c>
      <c r="E27" s="24">
        <v>30</v>
      </c>
      <c r="F27" s="43">
        <f t="shared" si="0"/>
        <v>7.5</v>
      </c>
      <c r="G27" s="34">
        <f t="shared" si="3"/>
        <v>1.5</v>
      </c>
      <c r="H27" s="43">
        <f t="shared" si="1"/>
        <v>10.5</v>
      </c>
      <c r="I27" s="45">
        <f t="shared" si="4"/>
        <v>2.1</v>
      </c>
      <c r="J27" s="47">
        <f t="shared" si="2"/>
        <v>3</v>
      </c>
      <c r="K27" s="34">
        <f t="shared" si="5"/>
        <v>0.6</v>
      </c>
      <c r="L27" s="24">
        <v>30</v>
      </c>
      <c r="M27" s="43">
        <f t="shared" si="6"/>
        <v>7.5</v>
      </c>
      <c r="N27" s="28">
        <f t="shared" si="7"/>
        <v>1.5</v>
      </c>
      <c r="O27" s="43">
        <f t="shared" si="8"/>
        <v>10.5</v>
      </c>
      <c r="P27" s="23">
        <f t="shared" si="9"/>
        <v>2.1</v>
      </c>
      <c r="Q27" s="50">
        <f t="shared" si="10"/>
        <v>3</v>
      </c>
      <c r="R27" s="23">
        <f t="shared" si="11"/>
        <v>0.6</v>
      </c>
      <c r="T27" s="18">
        <v>25</v>
      </c>
      <c r="U27" s="18">
        <v>35</v>
      </c>
      <c r="V27" s="18">
        <v>10</v>
      </c>
    </row>
    <row r="28" spans="1:22" x14ac:dyDescent="0.3">
      <c r="A28" s="20">
        <v>23</v>
      </c>
      <c r="B28" s="30" t="s">
        <v>78</v>
      </c>
      <c r="C28" s="21" t="s">
        <v>58</v>
      </c>
      <c r="D28" s="36">
        <v>95</v>
      </c>
      <c r="E28" s="24">
        <v>40</v>
      </c>
      <c r="F28" s="43">
        <f t="shared" si="0"/>
        <v>10</v>
      </c>
      <c r="G28" s="34">
        <f t="shared" si="3"/>
        <v>0.95</v>
      </c>
      <c r="H28" s="43">
        <f t="shared" si="1"/>
        <v>14</v>
      </c>
      <c r="I28" s="45">
        <f t="shared" si="4"/>
        <v>1.33</v>
      </c>
      <c r="J28" s="47">
        <f t="shared" si="2"/>
        <v>4</v>
      </c>
      <c r="K28" s="34">
        <f t="shared" si="5"/>
        <v>0.38</v>
      </c>
      <c r="L28" s="24">
        <v>45</v>
      </c>
      <c r="M28" s="43">
        <f t="shared" si="6"/>
        <v>11.25</v>
      </c>
      <c r="N28" s="28">
        <f t="shared" si="7"/>
        <v>1.0687500000000001</v>
      </c>
      <c r="O28" s="43">
        <f t="shared" si="8"/>
        <v>15.75</v>
      </c>
      <c r="P28" s="23">
        <f t="shared" si="9"/>
        <v>1.4962500000000001</v>
      </c>
      <c r="Q28" s="50">
        <f t="shared" si="10"/>
        <v>4.5</v>
      </c>
      <c r="R28" s="23">
        <f t="shared" si="11"/>
        <v>0.42749999999999999</v>
      </c>
      <c r="T28" s="18">
        <v>25</v>
      </c>
      <c r="U28" s="18">
        <v>35</v>
      </c>
      <c r="V28" s="18">
        <v>10</v>
      </c>
    </row>
    <row r="29" spans="1:22" x14ac:dyDescent="0.3">
      <c r="A29" s="20">
        <v>24</v>
      </c>
      <c r="B29" s="30" t="s">
        <v>79</v>
      </c>
      <c r="C29" s="21" t="s">
        <v>58</v>
      </c>
      <c r="D29" s="36">
        <v>200</v>
      </c>
      <c r="E29" s="24">
        <v>10</v>
      </c>
      <c r="F29" s="43">
        <f t="shared" si="0"/>
        <v>2.5</v>
      </c>
      <c r="G29" s="34">
        <f t="shared" si="3"/>
        <v>0.5</v>
      </c>
      <c r="H29" s="43">
        <f t="shared" si="1"/>
        <v>3.5</v>
      </c>
      <c r="I29" s="45">
        <f t="shared" si="4"/>
        <v>0.7</v>
      </c>
      <c r="J29" s="47">
        <f t="shared" si="2"/>
        <v>1</v>
      </c>
      <c r="K29" s="34">
        <f t="shared" si="5"/>
        <v>0.2</v>
      </c>
      <c r="L29" s="24">
        <v>15</v>
      </c>
      <c r="M29" s="43">
        <f t="shared" si="6"/>
        <v>3.75</v>
      </c>
      <c r="N29" s="28">
        <f t="shared" si="7"/>
        <v>0.75</v>
      </c>
      <c r="O29" s="43">
        <f t="shared" si="8"/>
        <v>5.25</v>
      </c>
      <c r="P29" s="23">
        <f t="shared" si="9"/>
        <v>1.05</v>
      </c>
      <c r="Q29" s="50">
        <f t="shared" si="10"/>
        <v>1.5</v>
      </c>
      <c r="R29" s="23">
        <f t="shared" si="11"/>
        <v>0.3</v>
      </c>
      <c r="T29" s="18">
        <v>25</v>
      </c>
      <c r="U29" s="18">
        <v>35</v>
      </c>
      <c r="V29" s="18">
        <v>10</v>
      </c>
    </row>
    <row r="30" spans="1:22" x14ac:dyDescent="0.3">
      <c r="A30" s="20">
        <v>25</v>
      </c>
      <c r="B30" s="30" t="s">
        <v>80</v>
      </c>
      <c r="C30" s="21" t="s">
        <v>58</v>
      </c>
      <c r="D30" s="36">
        <v>1221</v>
      </c>
      <c r="E30" s="24">
        <v>0.4</v>
      </c>
      <c r="F30" s="43">
        <f t="shared" si="0"/>
        <v>0.1</v>
      </c>
      <c r="G30" s="34">
        <f t="shared" si="3"/>
        <v>0.12210000000000001</v>
      </c>
      <c r="H30" s="43">
        <f t="shared" si="1"/>
        <v>0.14000000000000001</v>
      </c>
      <c r="I30" s="45">
        <f t="shared" si="4"/>
        <v>0.17094000000000004</v>
      </c>
      <c r="J30" s="47">
        <f t="shared" si="2"/>
        <v>0.04</v>
      </c>
      <c r="K30" s="34">
        <f t="shared" si="5"/>
        <v>4.8840000000000001E-2</v>
      </c>
      <c r="L30" s="24">
        <v>0.4</v>
      </c>
      <c r="M30" s="43">
        <f t="shared" si="6"/>
        <v>0.1</v>
      </c>
      <c r="N30" s="28">
        <f t="shared" si="7"/>
        <v>0.12210000000000001</v>
      </c>
      <c r="O30" s="43">
        <f t="shared" si="8"/>
        <v>0.14000000000000001</v>
      </c>
      <c r="P30" s="23">
        <f t="shared" si="9"/>
        <v>0.17094000000000004</v>
      </c>
      <c r="Q30" s="50">
        <f t="shared" si="10"/>
        <v>0.04</v>
      </c>
      <c r="R30" s="23">
        <f t="shared" si="11"/>
        <v>4.8840000000000001E-2</v>
      </c>
      <c r="T30" s="18">
        <v>25</v>
      </c>
      <c r="U30" s="18">
        <v>35</v>
      </c>
      <c r="V30" s="18">
        <v>10</v>
      </c>
    </row>
    <row r="31" spans="1:22" x14ac:dyDescent="0.3">
      <c r="A31" s="20">
        <v>26</v>
      </c>
      <c r="B31" s="30" t="s">
        <v>81</v>
      </c>
      <c r="C31" s="21" t="s">
        <v>58</v>
      </c>
      <c r="D31" s="36">
        <v>300</v>
      </c>
      <c r="E31" s="24">
        <v>1.2</v>
      </c>
      <c r="F31" s="43">
        <f t="shared" si="0"/>
        <v>0.3</v>
      </c>
      <c r="G31" s="34">
        <f t="shared" si="3"/>
        <v>0.09</v>
      </c>
      <c r="H31" s="43">
        <f t="shared" si="1"/>
        <v>0.42</v>
      </c>
      <c r="I31" s="45">
        <f t="shared" si="4"/>
        <v>0.126</v>
      </c>
      <c r="J31" s="47">
        <f t="shared" si="2"/>
        <v>0.12</v>
      </c>
      <c r="K31" s="34">
        <f t="shared" si="5"/>
        <v>3.5999999999999997E-2</v>
      </c>
      <c r="L31" s="24">
        <v>1.2</v>
      </c>
      <c r="M31" s="43">
        <f t="shared" si="6"/>
        <v>0.3</v>
      </c>
      <c r="N31" s="28">
        <f t="shared" si="7"/>
        <v>0.09</v>
      </c>
      <c r="O31" s="43">
        <f t="shared" si="8"/>
        <v>0.42</v>
      </c>
      <c r="P31" s="23">
        <f t="shared" si="9"/>
        <v>0.126</v>
      </c>
      <c r="Q31" s="50">
        <f t="shared" si="10"/>
        <v>0.12</v>
      </c>
      <c r="R31" s="23">
        <f t="shared" si="11"/>
        <v>3.5999999999999997E-2</v>
      </c>
      <c r="T31" s="18">
        <v>25</v>
      </c>
      <c r="U31" s="18">
        <v>35</v>
      </c>
      <c r="V31" s="18">
        <v>10</v>
      </c>
    </row>
    <row r="32" spans="1:22" x14ac:dyDescent="0.3">
      <c r="A32" s="20">
        <v>27</v>
      </c>
      <c r="B32" s="30" t="s">
        <v>82</v>
      </c>
      <c r="C32" s="21" t="s">
        <v>58</v>
      </c>
      <c r="D32" s="36">
        <v>90</v>
      </c>
      <c r="E32" s="24">
        <v>1</v>
      </c>
      <c r="F32" s="43">
        <f t="shared" si="0"/>
        <v>0.25</v>
      </c>
      <c r="G32" s="34">
        <f t="shared" si="3"/>
        <v>2.2499999999999999E-2</v>
      </c>
      <c r="H32" s="43">
        <f t="shared" si="1"/>
        <v>0.35</v>
      </c>
      <c r="I32" s="45">
        <f t="shared" si="4"/>
        <v>3.1499999999999993E-2</v>
      </c>
      <c r="J32" s="47">
        <f t="shared" si="2"/>
        <v>0.1</v>
      </c>
      <c r="K32" s="34">
        <f t="shared" si="5"/>
        <v>8.9999999999999993E-3</v>
      </c>
      <c r="L32" s="24">
        <v>2</v>
      </c>
      <c r="M32" s="43">
        <f t="shared" si="6"/>
        <v>0.5</v>
      </c>
      <c r="N32" s="28">
        <f t="shared" si="7"/>
        <v>4.4999999999999998E-2</v>
      </c>
      <c r="O32" s="43">
        <f t="shared" si="8"/>
        <v>0.7</v>
      </c>
      <c r="P32" s="23">
        <f t="shared" si="9"/>
        <v>6.2999999999999987E-2</v>
      </c>
      <c r="Q32" s="50">
        <f t="shared" si="10"/>
        <v>0.2</v>
      </c>
      <c r="R32" s="23">
        <f t="shared" si="11"/>
        <v>1.7999999999999999E-2</v>
      </c>
      <c r="T32" s="18">
        <v>25</v>
      </c>
      <c r="U32" s="18">
        <v>35</v>
      </c>
      <c r="V32" s="18">
        <v>10</v>
      </c>
    </row>
    <row r="33" spans="1:22" ht="15" thickBot="1" x14ac:dyDescent="0.35">
      <c r="A33" s="20">
        <v>28</v>
      </c>
      <c r="B33" s="31" t="s">
        <v>83</v>
      </c>
      <c r="C33" s="25" t="s">
        <v>58</v>
      </c>
      <c r="D33" s="37">
        <v>15</v>
      </c>
      <c r="E33" s="26">
        <v>5</v>
      </c>
      <c r="F33" s="44">
        <f t="shared" si="0"/>
        <v>1.25</v>
      </c>
      <c r="G33" s="38">
        <f t="shared" si="3"/>
        <v>1.8749999999999999E-2</v>
      </c>
      <c r="H33" s="44">
        <f t="shared" si="1"/>
        <v>1.75</v>
      </c>
      <c r="I33" s="46">
        <f t="shared" si="4"/>
        <v>2.6249999999999999E-2</v>
      </c>
      <c r="J33" s="48">
        <f t="shared" si="2"/>
        <v>0.5</v>
      </c>
      <c r="K33" s="38">
        <f t="shared" si="5"/>
        <v>7.4999999999999997E-3</v>
      </c>
      <c r="L33" s="39">
        <v>7</v>
      </c>
      <c r="M33" s="44">
        <f t="shared" si="6"/>
        <v>1.75</v>
      </c>
      <c r="N33" s="49">
        <f t="shared" si="7"/>
        <v>2.6249999999999999E-2</v>
      </c>
      <c r="O33" s="44">
        <f t="shared" si="8"/>
        <v>2.4500000000000002</v>
      </c>
      <c r="P33" s="40">
        <f t="shared" si="9"/>
        <v>3.6749999999999998E-2</v>
      </c>
      <c r="Q33" s="51">
        <f t="shared" si="10"/>
        <v>0.7</v>
      </c>
      <c r="R33" s="40">
        <f t="shared" si="11"/>
        <v>1.0500000000000001E-2</v>
      </c>
      <c r="T33" s="18">
        <v>25</v>
      </c>
      <c r="U33" s="18">
        <v>35</v>
      </c>
      <c r="V33" s="18">
        <v>10</v>
      </c>
    </row>
    <row r="34" spans="1:22" s="56" customFormat="1" ht="31.8" thickBot="1" x14ac:dyDescent="0.65">
      <c r="A34" s="53"/>
      <c r="B34" s="53"/>
      <c r="C34" s="54"/>
      <c r="D34" s="54"/>
      <c r="E34" s="54"/>
      <c r="F34" s="299">
        <f>SUM(G6:G33)</f>
        <v>81.064724999999996</v>
      </c>
      <c r="G34" s="300"/>
      <c r="H34" s="299">
        <f>SUM(I6:I33)</f>
        <v>113.49061500000001</v>
      </c>
      <c r="I34" s="300"/>
      <c r="J34" s="299">
        <f>SUM(K6:K33)</f>
        <v>32.425890000000003</v>
      </c>
      <c r="K34" s="300"/>
      <c r="L34" s="55"/>
      <c r="M34" s="299">
        <f>SUM(N6:N33)</f>
        <v>94.126350000000016</v>
      </c>
      <c r="N34" s="300"/>
      <c r="O34" s="299">
        <f>SUM(P6:P33)</f>
        <v>131.77689000000001</v>
      </c>
      <c r="P34" s="300"/>
      <c r="Q34" s="299">
        <f>SUM(R6:R33)</f>
        <v>37.650539999999999</v>
      </c>
      <c r="R34" s="300"/>
      <c r="S34" s="53"/>
      <c r="T34" s="53"/>
      <c r="U34" s="53"/>
      <c r="V34" s="53"/>
    </row>
  </sheetData>
  <mergeCells count="21">
    <mergeCell ref="M4:N4"/>
    <mergeCell ref="O4:P4"/>
    <mergeCell ref="A1:R1"/>
    <mergeCell ref="L2:R2"/>
    <mergeCell ref="L3:R3"/>
    <mergeCell ref="Q4:R4"/>
    <mergeCell ref="D2:D5"/>
    <mergeCell ref="H4:I4"/>
    <mergeCell ref="J4:K4"/>
    <mergeCell ref="E3:K3"/>
    <mergeCell ref="E2:K2"/>
    <mergeCell ref="A2:A5"/>
    <mergeCell ref="B2:B5"/>
    <mergeCell ref="C2:C5"/>
    <mergeCell ref="F4:G4"/>
    <mergeCell ref="F34:G34"/>
    <mergeCell ref="H34:I34"/>
    <mergeCell ref="J34:K34"/>
    <mergeCell ref="Q34:R34"/>
    <mergeCell ref="O34:P34"/>
    <mergeCell ref="M34:N34"/>
  </mergeCells>
  <pageMargins left="1.1811023622047245" right="0.19685039370078741" top="0.19685039370078741" bottom="0.19685039370078741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K15" sqref="K15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33203125" style="64" customWidth="1"/>
    <col min="21" max="21" width="6.33203125" style="27" customWidth="1"/>
    <col min="22" max="22" width="6.3320312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22" t="s">
        <v>101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7" ht="25.95" customHeight="1" thickBot="1" x14ac:dyDescent="0.35">
      <c r="A2" s="260" t="s">
        <v>47</v>
      </c>
      <c r="B2" s="316" t="s">
        <v>48</v>
      </c>
      <c r="C2" s="319" t="s">
        <v>49</v>
      </c>
      <c r="D2" s="311" t="s">
        <v>86</v>
      </c>
      <c r="E2" s="305" t="s">
        <v>50</v>
      </c>
      <c r="F2" s="306"/>
      <c r="G2" s="306"/>
      <c r="H2" s="306"/>
      <c r="I2" s="306"/>
      <c r="J2" s="306"/>
      <c r="K2" s="306"/>
      <c r="L2" s="306"/>
      <c r="M2" s="307"/>
      <c r="N2" s="305" t="s">
        <v>51</v>
      </c>
      <c r="O2" s="306"/>
      <c r="P2" s="306"/>
      <c r="Q2" s="306"/>
      <c r="R2" s="306"/>
      <c r="S2" s="306"/>
      <c r="T2" s="306"/>
      <c r="U2" s="306"/>
      <c r="V2" s="307"/>
    </row>
    <row r="3" spans="1:27" ht="16.2" customHeight="1" thickBot="1" x14ac:dyDescent="0.35">
      <c r="A3" s="261"/>
      <c r="B3" s="317"/>
      <c r="C3" s="320"/>
      <c r="D3" s="312"/>
      <c r="E3" s="324" t="s">
        <v>88</v>
      </c>
      <c r="F3" s="325"/>
      <c r="G3" s="325"/>
      <c r="H3" s="325"/>
      <c r="I3" s="325"/>
      <c r="J3" s="325"/>
      <c r="K3" s="325"/>
      <c r="L3" s="325"/>
      <c r="M3" s="326"/>
      <c r="N3" s="324" t="s">
        <v>88</v>
      </c>
      <c r="O3" s="325"/>
      <c r="P3" s="325"/>
      <c r="Q3" s="325"/>
      <c r="R3" s="325"/>
      <c r="S3" s="325"/>
      <c r="T3" s="325"/>
      <c r="U3" s="325"/>
      <c r="V3" s="326"/>
    </row>
    <row r="4" spans="1:27" ht="24.6" thickBot="1" x14ac:dyDescent="0.35">
      <c r="A4" s="261"/>
      <c r="B4" s="317"/>
      <c r="C4" s="320"/>
      <c r="D4" s="313"/>
      <c r="E4" s="32" t="s">
        <v>52</v>
      </c>
      <c r="F4" s="301" t="s">
        <v>84</v>
      </c>
      <c r="G4" s="302"/>
      <c r="H4" s="301" t="s">
        <v>53</v>
      </c>
      <c r="I4" s="302"/>
      <c r="J4" s="301" t="s">
        <v>85</v>
      </c>
      <c r="K4" s="302"/>
      <c r="L4" s="327" t="s">
        <v>102</v>
      </c>
      <c r="M4" s="328"/>
      <c r="N4" s="60" t="s">
        <v>52</v>
      </c>
      <c r="O4" s="333" t="s">
        <v>84</v>
      </c>
      <c r="P4" s="334"/>
      <c r="Q4" s="333" t="s">
        <v>53</v>
      </c>
      <c r="R4" s="334"/>
      <c r="S4" s="333" t="s">
        <v>85</v>
      </c>
      <c r="T4" s="334"/>
      <c r="U4" s="331" t="s">
        <v>102</v>
      </c>
      <c r="V4" s="332"/>
    </row>
    <row r="5" spans="1:27" ht="15" thickBot="1" x14ac:dyDescent="0.35">
      <c r="A5" s="315"/>
      <c r="B5" s="318"/>
      <c r="C5" s="321"/>
      <c r="D5" s="314"/>
      <c r="E5" s="33" t="s">
        <v>54</v>
      </c>
      <c r="F5" s="41" t="s">
        <v>55</v>
      </c>
      <c r="G5" s="61" t="s">
        <v>87</v>
      </c>
      <c r="H5" s="41" t="s">
        <v>56</v>
      </c>
      <c r="I5" s="61" t="s">
        <v>87</v>
      </c>
      <c r="J5" s="41" t="s">
        <v>89</v>
      </c>
      <c r="K5" s="61" t="s">
        <v>87</v>
      </c>
      <c r="L5" s="72" t="s">
        <v>103</v>
      </c>
      <c r="M5" s="73" t="s">
        <v>87</v>
      </c>
      <c r="N5" s="33" t="s">
        <v>54</v>
      </c>
      <c r="O5" s="41" t="s">
        <v>55</v>
      </c>
      <c r="P5" s="61" t="s">
        <v>87</v>
      </c>
      <c r="Q5" s="41" t="s">
        <v>56</v>
      </c>
      <c r="R5" s="61" t="s">
        <v>87</v>
      </c>
      <c r="S5" s="41" t="s">
        <v>89</v>
      </c>
      <c r="T5" s="61" t="s">
        <v>87</v>
      </c>
      <c r="U5" s="72" t="s">
        <v>103</v>
      </c>
      <c r="V5" s="73" t="s">
        <v>87</v>
      </c>
    </row>
    <row r="6" spans="1:27" x14ac:dyDescent="0.3">
      <c r="A6" s="52">
        <v>1</v>
      </c>
      <c r="B6" s="29" t="s">
        <v>57</v>
      </c>
      <c r="C6" s="21" t="s">
        <v>58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74">
        <f>E6*AA6</f>
        <v>56</v>
      </c>
      <c r="M6" s="7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74">
        <f>N6*AA6</f>
        <v>84</v>
      </c>
      <c r="V6" s="7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52">
        <v>2</v>
      </c>
      <c r="B7" s="30" t="s">
        <v>59</v>
      </c>
      <c r="C7" s="21" t="s">
        <v>58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74">
        <f t="shared" ref="L7:L33" si="6">E7*AA7</f>
        <v>105</v>
      </c>
      <c r="M7" s="7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74">
        <f t="shared" ref="U7:U33" si="14">N7*AA7</f>
        <v>140</v>
      </c>
      <c r="V7" s="7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52">
        <v>3</v>
      </c>
      <c r="B8" s="30" t="s">
        <v>60</v>
      </c>
      <c r="C8" s="21" t="s">
        <v>58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74">
        <f t="shared" si="6"/>
        <v>10.5</v>
      </c>
      <c r="M8" s="7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74">
        <f t="shared" si="14"/>
        <v>14</v>
      </c>
      <c r="V8" s="7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52">
        <v>4</v>
      </c>
      <c r="B9" s="30" t="s">
        <v>61</v>
      </c>
      <c r="C9" s="21" t="s">
        <v>58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74">
        <f t="shared" si="6"/>
        <v>31.499999999999996</v>
      </c>
      <c r="M9" s="7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74">
        <f t="shared" si="14"/>
        <v>35</v>
      </c>
      <c r="V9" s="7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52">
        <v>5</v>
      </c>
      <c r="B10" s="30" t="s">
        <v>62</v>
      </c>
      <c r="C10" s="21" t="s">
        <v>58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74">
        <f t="shared" si="6"/>
        <v>10.5</v>
      </c>
      <c r="M10" s="7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74">
        <f t="shared" si="14"/>
        <v>14</v>
      </c>
      <c r="V10" s="7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52">
        <v>6</v>
      </c>
      <c r="B11" s="30" t="s">
        <v>98</v>
      </c>
      <c r="C11" s="21" t="s">
        <v>58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74">
        <f t="shared" si="6"/>
        <v>175</v>
      </c>
      <c r="M11" s="7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74">
        <f t="shared" si="14"/>
        <v>175</v>
      </c>
      <c r="V11" s="7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52">
        <v>7</v>
      </c>
      <c r="B12" s="30" t="s">
        <v>99</v>
      </c>
      <c r="C12" s="21" t="s">
        <v>58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74">
        <f t="shared" si="6"/>
        <v>244.99999999999997</v>
      </c>
      <c r="M12" s="7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74">
        <f t="shared" si="14"/>
        <v>280</v>
      </c>
      <c r="V12" s="7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52">
        <v>8</v>
      </c>
      <c r="B13" s="30" t="s">
        <v>100</v>
      </c>
      <c r="C13" s="21" t="s">
        <v>58</v>
      </c>
      <c r="D13" s="36">
        <v>200</v>
      </c>
      <c r="E13" s="24">
        <v>200</v>
      </c>
      <c r="F13" s="43">
        <f t="shared" si="0"/>
        <v>50</v>
      </c>
      <c r="G13" s="62">
        <f t="shared" si="3"/>
        <v>10</v>
      </c>
      <c r="H13" s="43">
        <f t="shared" si="1"/>
        <v>70</v>
      </c>
      <c r="I13" s="65">
        <f t="shared" si="4"/>
        <v>14</v>
      </c>
      <c r="J13" s="47">
        <f t="shared" si="2"/>
        <v>20</v>
      </c>
      <c r="K13" s="62">
        <f t="shared" si="5"/>
        <v>4</v>
      </c>
      <c r="L13" s="74">
        <f t="shared" si="6"/>
        <v>140</v>
      </c>
      <c r="M13" s="75">
        <f t="shared" si="7"/>
        <v>28</v>
      </c>
      <c r="N13" s="24">
        <v>200</v>
      </c>
      <c r="O13" s="43">
        <f t="shared" si="8"/>
        <v>50</v>
      </c>
      <c r="P13" s="62">
        <f t="shared" si="9"/>
        <v>10</v>
      </c>
      <c r="Q13" s="43">
        <f t="shared" si="10"/>
        <v>70</v>
      </c>
      <c r="R13" s="65">
        <f t="shared" si="11"/>
        <v>14</v>
      </c>
      <c r="S13" s="50">
        <f t="shared" si="12"/>
        <v>20</v>
      </c>
      <c r="T13" s="65">
        <f t="shared" si="13"/>
        <v>4</v>
      </c>
      <c r="U13" s="74">
        <f t="shared" si="14"/>
        <v>140</v>
      </c>
      <c r="V13" s="7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52">
        <v>9</v>
      </c>
      <c r="B14" s="30" t="s">
        <v>63</v>
      </c>
      <c r="C14" s="21" t="s">
        <v>58</v>
      </c>
      <c r="D14" s="36">
        <v>550</v>
      </c>
      <c r="E14" s="24">
        <v>15</v>
      </c>
      <c r="F14" s="43">
        <f t="shared" si="0"/>
        <v>3.75</v>
      </c>
      <c r="G14" s="62">
        <f t="shared" si="3"/>
        <v>2.0625</v>
      </c>
      <c r="H14" s="43">
        <f t="shared" si="1"/>
        <v>5.25</v>
      </c>
      <c r="I14" s="65">
        <f t="shared" si="4"/>
        <v>2.8875000000000002</v>
      </c>
      <c r="J14" s="47">
        <f t="shared" si="2"/>
        <v>1.5</v>
      </c>
      <c r="K14" s="62">
        <f t="shared" si="5"/>
        <v>0.82499999999999996</v>
      </c>
      <c r="L14" s="74">
        <f t="shared" si="6"/>
        <v>10.5</v>
      </c>
      <c r="M14" s="75">
        <f t="shared" si="7"/>
        <v>5.7750000000000004</v>
      </c>
      <c r="N14" s="24">
        <v>20</v>
      </c>
      <c r="O14" s="43">
        <f t="shared" si="8"/>
        <v>5</v>
      </c>
      <c r="P14" s="62">
        <f t="shared" si="9"/>
        <v>2.75</v>
      </c>
      <c r="Q14" s="43">
        <f t="shared" si="10"/>
        <v>7</v>
      </c>
      <c r="R14" s="65">
        <f t="shared" si="11"/>
        <v>3.85</v>
      </c>
      <c r="S14" s="50">
        <f t="shared" si="12"/>
        <v>2</v>
      </c>
      <c r="T14" s="65">
        <f t="shared" si="13"/>
        <v>1.1000000000000001</v>
      </c>
      <c r="U14" s="74">
        <f t="shared" si="14"/>
        <v>14</v>
      </c>
      <c r="V14" s="7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52">
        <v>10</v>
      </c>
      <c r="B15" s="30" t="s">
        <v>64</v>
      </c>
      <c r="C15" s="21" t="s">
        <v>65</v>
      </c>
      <c r="D15" s="36">
        <v>70</v>
      </c>
      <c r="E15" s="24">
        <v>200</v>
      </c>
      <c r="F15" s="43">
        <f t="shared" si="0"/>
        <v>50</v>
      </c>
      <c r="G15" s="62">
        <f t="shared" si="3"/>
        <v>3.5</v>
      </c>
      <c r="H15" s="43">
        <f t="shared" si="1"/>
        <v>70</v>
      </c>
      <c r="I15" s="65">
        <f t="shared" si="4"/>
        <v>4.9000000000000004</v>
      </c>
      <c r="J15" s="47">
        <f t="shared" si="2"/>
        <v>20</v>
      </c>
      <c r="K15" s="62">
        <f t="shared" si="5"/>
        <v>1.4</v>
      </c>
      <c r="L15" s="74">
        <f t="shared" si="6"/>
        <v>140</v>
      </c>
      <c r="M15" s="75">
        <f t="shared" si="7"/>
        <v>9.8000000000000007</v>
      </c>
      <c r="N15" s="24">
        <v>200</v>
      </c>
      <c r="O15" s="43">
        <f t="shared" si="8"/>
        <v>50</v>
      </c>
      <c r="P15" s="62">
        <f t="shared" si="9"/>
        <v>3.5</v>
      </c>
      <c r="Q15" s="43">
        <f t="shared" si="10"/>
        <v>70</v>
      </c>
      <c r="R15" s="65">
        <f t="shared" si="11"/>
        <v>4.9000000000000004</v>
      </c>
      <c r="S15" s="50">
        <f t="shared" si="12"/>
        <v>20</v>
      </c>
      <c r="T15" s="65">
        <f t="shared" si="13"/>
        <v>1.4</v>
      </c>
      <c r="U15" s="74">
        <f t="shared" si="14"/>
        <v>140</v>
      </c>
      <c r="V15" s="7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52">
        <v>11</v>
      </c>
      <c r="B16" s="30" t="s">
        <v>66</v>
      </c>
      <c r="C16" s="21" t="s">
        <v>58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 t="shared" si="1"/>
        <v>26.95</v>
      </c>
      <c r="I16" s="65">
        <f t="shared" si="4"/>
        <v>12.599125000000001</v>
      </c>
      <c r="J16" s="47">
        <f t="shared" si="2"/>
        <v>7.7</v>
      </c>
      <c r="K16" s="62">
        <f t="shared" si="5"/>
        <v>3.5997499999999998</v>
      </c>
      <c r="L16" s="74">
        <f t="shared" si="6"/>
        <v>53.9</v>
      </c>
      <c r="M16" s="7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 t="shared" si="10"/>
        <v>30.1</v>
      </c>
      <c r="R16" s="65">
        <f t="shared" si="11"/>
        <v>14.07175</v>
      </c>
      <c r="S16" s="50">
        <f t="shared" si="12"/>
        <v>8.6</v>
      </c>
      <c r="T16" s="65">
        <f t="shared" si="13"/>
        <v>4.0205000000000002</v>
      </c>
      <c r="U16" s="74">
        <f t="shared" si="14"/>
        <v>60.199999999999996</v>
      </c>
      <c r="V16" s="7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52">
        <v>12</v>
      </c>
      <c r="B17" s="30" t="s">
        <v>67</v>
      </c>
      <c r="C17" s="21" t="s">
        <v>58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 t="shared" si="1"/>
        <v>14</v>
      </c>
      <c r="I17" s="65">
        <f t="shared" si="4"/>
        <v>4.2</v>
      </c>
      <c r="J17" s="47">
        <f t="shared" si="2"/>
        <v>4</v>
      </c>
      <c r="K17" s="62">
        <f t="shared" si="5"/>
        <v>1.2</v>
      </c>
      <c r="L17" s="74">
        <f t="shared" si="6"/>
        <v>28</v>
      </c>
      <c r="M17" s="7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si="10"/>
        <v>21</v>
      </c>
      <c r="R17" s="65">
        <f t="shared" si="11"/>
        <v>6.3</v>
      </c>
      <c r="S17" s="50">
        <f t="shared" si="12"/>
        <v>6</v>
      </c>
      <c r="T17" s="65">
        <f t="shared" si="13"/>
        <v>1.8</v>
      </c>
      <c r="U17" s="74">
        <f t="shared" si="14"/>
        <v>42</v>
      </c>
      <c r="V17" s="7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52">
        <v>13</v>
      </c>
      <c r="B18" s="30" t="s">
        <v>68</v>
      </c>
      <c r="C18" s="21" t="s">
        <v>58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 t="shared" si="1"/>
        <v>21</v>
      </c>
      <c r="I18" s="65">
        <f t="shared" si="4"/>
        <v>9.4499999999999993</v>
      </c>
      <c r="J18" s="47">
        <f t="shared" si="2"/>
        <v>6</v>
      </c>
      <c r="K18" s="62">
        <f t="shared" si="5"/>
        <v>2.7</v>
      </c>
      <c r="L18" s="74">
        <f t="shared" si="6"/>
        <v>42</v>
      </c>
      <c r="M18" s="7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0"/>
        <v>28</v>
      </c>
      <c r="R18" s="65">
        <f t="shared" si="11"/>
        <v>12.6</v>
      </c>
      <c r="S18" s="50">
        <f t="shared" si="12"/>
        <v>8</v>
      </c>
      <c r="T18" s="65">
        <f t="shared" si="13"/>
        <v>3.6</v>
      </c>
      <c r="U18" s="74">
        <f t="shared" si="14"/>
        <v>56</v>
      </c>
      <c r="V18" s="7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52">
        <v>14</v>
      </c>
      <c r="B19" s="30" t="s">
        <v>69</v>
      </c>
      <c r="C19" s="21" t="s">
        <v>58</v>
      </c>
      <c r="D19" s="36">
        <v>500</v>
      </c>
      <c r="E19" s="24">
        <v>15</v>
      </c>
      <c r="F19" s="43">
        <f t="shared" si="0"/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74">
        <f t="shared" si="6"/>
        <v>10.5</v>
      </c>
      <c r="M19" s="7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74">
        <f t="shared" si="14"/>
        <v>14</v>
      </c>
      <c r="V19" s="7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52">
        <v>15</v>
      </c>
      <c r="B20" s="30" t="s">
        <v>70</v>
      </c>
      <c r="C20" s="21" t="s">
        <v>65</v>
      </c>
      <c r="D20" s="36">
        <v>85</v>
      </c>
      <c r="E20" s="24">
        <v>300</v>
      </c>
      <c r="F20" s="43">
        <f t="shared" si="0"/>
        <v>75</v>
      </c>
      <c r="G20" s="62">
        <f t="shared" si="3"/>
        <v>6.375</v>
      </c>
      <c r="H20" s="43">
        <f t="shared" si="1"/>
        <v>105</v>
      </c>
      <c r="I20" s="65">
        <f t="shared" si="4"/>
        <v>8.9250000000000007</v>
      </c>
      <c r="J20" s="47">
        <f t="shared" si="2"/>
        <v>30</v>
      </c>
      <c r="K20" s="62">
        <f t="shared" si="5"/>
        <v>2.5499999999999998</v>
      </c>
      <c r="L20" s="74">
        <f t="shared" si="6"/>
        <v>210</v>
      </c>
      <c r="M20" s="75">
        <f t="shared" si="7"/>
        <v>17.850000000000001</v>
      </c>
      <c r="N20" s="24">
        <v>300</v>
      </c>
      <c r="O20" s="43">
        <f t="shared" si="8"/>
        <v>75</v>
      </c>
      <c r="P20" s="62">
        <f t="shared" si="9"/>
        <v>6.375</v>
      </c>
      <c r="Q20" s="43">
        <f t="shared" si="10"/>
        <v>105</v>
      </c>
      <c r="R20" s="65">
        <f t="shared" si="11"/>
        <v>8.9250000000000007</v>
      </c>
      <c r="S20" s="50">
        <f t="shared" si="12"/>
        <v>30</v>
      </c>
      <c r="T20" s="65">
        <f t="shared" si="13"/>
        <v>2.5499999999999998</v>
      </c>
      <c r="U20" s="74">
        <f t="shared" si="14"/>
        <v>210</v>
      </c>
      <c r="V20" s="7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52">
        <v>16</v>
      </c>
      <c r="B21" s="30" t="s">
        <v>71</v>
      </c>
      <c r="C21" s="21" t="s">
        <v>65</v>
      </c>
      <c r="D21" s="36">
        <v>120</v>
      </c>
      <c r="E21" s="24">
        <v>150</v>
      </c>
      <c r="F21" s="43">
        <f t="shared" si="0"/>
        <v>37.5</v>
      </c>
      <c r="G21" s="62">
        <f t="shared" si="3"/>
        <v>4.5</v>
      </c>
      <c r="H21" s="43">
        <f t="shared" si="1"/>
        <v>52.5</v>
      </c>
      <c r="I21" s="65">
        <f t="shared" si="4"/>
        <v>6.3</v>
      </c>
      <c r="J21" s="47">
        <f t="shared" si="2"/>
        <v>15</v>
      </c>
      <c r="K21" s="62">
        <f t="shared" si="5"/>
        <v>1.8</v>
      </c>
      <c r="L21" s="74">
        <f t="shared" si="6"/>
        <v>105</v>
      </c>
      <c r="M21" s="7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>
        <f t="shared" si="10"/>
        <v>63</v>
      </c>
      <c r="R21" s="65">
        <f t="shared" si="11"/>
        <v>7.56</v>
      </c>
      <c r="S21" s="50">
        <f t="shared" si="12"/>
        <v>18</v>
      </c>
      <c r="T21" s="65">
        <f t="shared" si="13"/>
        <v>2.16</v>
      </c>
      <c r="U21" s="74">
        <f t="shared" si="14"/>
        <v>125.99999999999999</v>
      </c>
      <c r="V21" s="7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52">
        <v>17</v>
      </c>
      <c r="B22" s="30" t="s">
        <v>72</v>
      </c>
      <c r="C22" s="21" t="s">
        <v>58</v>
      </c>
      <c r="D22" s="36">
        <v>348</v>
      </c>
      <c r="E22" s="24">
        <v>50</v>
      </c>
      <c r="F22" s="43">
        <f t="shared" si="0"/>
        <v>12.5</v>
      </c>
      <c r="G22" s="62">
        <f t="shared" si="3"/>
        <v>4.3499999999999996</v>
      </c>
      <c r="H22" s="43">
        <f t="shared" si="1"/>
        <v>17.5</v>
      </c>
      <c r="I22" s="65">
        <f t="shared" si="4"/>
        <v>6.09</v>
      </c>
      <c r="J22" s="47">
        <f t="shared" si="2"/>
        <v>5</v>
      </c>
      <c r="K22" s="62">
        <f t="shared" si="5"/>
        <v>1.74</v>
      </c>
      <c r="L22" s="74">
        <f t="shared" si="6"/>
        <v>35</v>
      </c>
      <c r="M22" s="75">
        <f t="shared" si="7"/>
        <v>12.18</v>
      </c>
      <c r="N22" s="24">
        <v>60</v>
      </c>
      <c r="O22" s="43">
        <f t="shared" si="8"/>
        <v>15</v>
      </c>
      <c r="P22" s="62">
        <f t="shared" si="9"/>
        <v>5.22</v>
      </c>
      <c r="Q22" s="43">
        <f t="shared" si="10"/>
        <v>21</v>
      </c>
      <c r="R22" s="65">
        <f t="shared" si="11"/>
        <v>7.3079999999999998</v>
      </c>
      <c r="S22" s="50">
        <f t="shared" si="12"/>
        <v>6</v>
      </c>
      <c r="T22" s="65">
        <f t="shared" si="13"/>
        <v>2.0880000000000001</v>
      </c>
      <c r="U22" s="74">
        <f t="shared" si="14"/>
        <v>42</v>
      </c>
      <c r="V22" s="7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52">
        <v>18</v>
      </c>
      <c r="B23" s="30" t="s">
        <v>73</v>
      </c>
      <c r="C23" s="21" t="s">
        <v>58</v>
      </c>
      <c r="D23" s="36">
        <v>681</v>
      </c>
      <c r="E23" s="24">
        <v>10</v>
      </c>
      <c r="F23" s="43">
        <f t="shared" si="0"/>
        <v>2.5</v>
      </c>
      <c r="G23" s="62">
        <f t="shared" si="3"/>
        <v>1.7024999999999999</v>
      </c>
      <c r="H23" s="43">
        <f t="shared" si="1"/>
        <v>3.5</v>
      </c>
      <c r="I23" s="65">
        <f t="shared" si="4"/>
        <v>2.3835000000000002</v>
      </c>
      <c r="J23" s="47">
        <f t="shared" si="2"/>
        <v>1</v>
      </c>
      <c r="K23" s="62">
        <f t="shared" si="5"/>
        <v>0.68100000000000005</v>
      </c>
      <c r="L23" s="74">
        <f t="shared" si="6"/>
        <v>7</v>
      </c>
      <c r="M23" s="75">
        <f t="shared" si="7"/>
        <v>4.7670000000000003</v>
      </c>
      <c r="N23" s="24">
        <v>12</v>
      </c>
      <c r="O23" s="43">
        <f t="shared" si="8"/>
        <v>3</v>
      </c>
      <c r="P23" s="62">
        <f t="shared" si="9"/>
        <v>2.0430000000000001</v>
      </c>
      <c r="Q23" s="43">
        <f t="shared" si="10"/>
        <v>4.2</v>
      </c>
      <c r="R23" s="65">
        <f t="shared" si="11"/>
        <v>2.8602000000000003</v>
      </c>
      <c r="S23" s="50">
        <f t="shared" si="12"/>
        <v>1.2</v>
      </c>
      <c r="T23" s="65">
        <f t="shared" si="13"/>
        <v>0.81719999999999993</v>
      </c>
      <c r="U23" s="74">
        <f t="shared" si="14"/>
        <v>8.3999999999999986</v>
      </c>
      <c r="V23" s="7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52">
        <v>19</v>
      </c>
      <c r="B24" s="30" t="s">
        <v>74</v>
      </c>
      <c r="C24" s="21" t="s">
        <v>58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74">
        <f t="shared" si="6"/>
        <v>7</v>
      </c>
      <c r="M24" s="7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74">
        <f t="shared" si="14"/>
        <v>7</v>
      </c>
      <c r="V24" s="7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52">
        <v>20</v>
      </c>
      <c r="B25" s="30" t="s">
        <v>75</v>
      </c>
      <c r="C25" s="21" t="s">
        <v>58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74">
        <f t="shared" si="6"/>
        <v>21</v>
      </c>
      <c r="M25" s="7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74">
        <f t="shared" si="14"/>
        <v>24.5</v>
      </c>
      <c r="V25" s="7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52">
        <v>21</v>
      </c>
      <c r="B26" s="30" t="s">
        <v>76</v>
      </c>
      <c r="C26" s="21" t="s">
        <v>58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74">
        <f t="shared" si="6"/>
        <v>10.5</v>
      </c>
      <c r="M26" s="7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74">
        <f t="shared" si="14"/>
        <v>12.6</v>
      </c>
      <c r="V26" s="7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52">
        <v>22</v>
      </c>
      <c r="B27" s="30" t="s">
        <v>77</v>
      </c>
      <c r="C27" s="21" t="s">
        <v>58</v>
      </c>
      <c r="D27" s="36">
        <v>200</v>
      </c>
      <c r="E27" s="24">
        <v>30</v>
      </c>
      <c r="F27" s="43">
        <f t="shared" si="0"/>
        <v>7.5</v>
      </c>
      <c r="G27" s="62">
        <f t="shared" si="3"/>
        <v>1.5</v>
      </c>
      <c r="H27" s="43">
        <f t="shared" si="1"/>
        <v>10.5</v>
      </c>
      <c r="I27" s="65">
        <f t="shared" si="4"/>
        <v>2.1</v>
      </c>
      <c r="J27" s="47">
        <f t="shared" si="2"/>
        <v>3</v>
      </c>
      <c r="K27" s="62">
        <f t="shared" si="5"/>
        <v>0.6</v>
      </c>
      <c r="L27" s="74">
        <f t="shared" si="6"/>
        <v>21</v>
      </c>
      <c r="M27" s="75">
        <f t="shared" si="7"/>
        <v>4.2</v>
      </c>
      <c r="N27" s="24">
        <v>30</v>
      </c>
      <c r="O27" s="43">
        <f t="shared" si="8"/>
        <v>7.5</v>
      </c>
      <c r="P27" s="62">
        <f t="shared" si="9"/>
        <v>1.5</v>
      </c>
      <c r="Q27" s="43">
        <f t="shared" si="10"/>
        <v>10.5</v>
      </c>
      <c r="R27" s="65">
        <f t="shared" si="11"/>
        <v>2.1</v>
      </c>
      <c r="S27" s="50">
        <f t="shared" si="12"/>
        <v>3</v>
      </c>
      <c r="T27" s="65">
        <f t="shared" si="13"/>
        <v>0.6</v>
      </c>
      <c r="U27" s="74">
        <f t="shared" si="14"/>
        <v>21</v>
      </c>
      <c r="V27" s="7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52">
        <v>23</v>
      </c>
      <c r="B28" s="30" t="s">
        <v>78</v>
      </c>
      <c r="C28" s="21" t="s">
        <v>58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74">
        <f t="shared" si="6"/>
        <v>28</v>
      </c>
      <c r="M28" s="7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74">
        <f t="shared" si="14"/>
        <v>31.499999999999996</v>
      </c>
      <c r="V28" s="7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52">
        <v>24</v>
      </c>
      <c r="B29" s="30" t="s">
        <v>79</v>
      </c>
      <c r="C29" s="21" t="s">
        <v>58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74">
        <f t="shared" si="6"/>
        <v>7</v>
      </c>
      <c r="M29" s="7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74">
        <f t="shared" si="14"/>
        <v>10.5</v>
      </c>
      <c r="V29" s="7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52">
        <v>25</v>
      </c>
      <c r="B30" s="30" t="s">
        <v>80</v>
      </c>
      <c r="C30" s="21" t="s">
        <v>58</v>
      </c>
      <c r="D30" s="36">
        <v>1221</v>
      </c>
      <c r="E30" s="24">
        <v>0.4</v>
      </c>
      <c r="F30" s="43">
        <f t="shared" si="0"/>
        <v>0.1</v>
      </c>
      <c r="G30" s="62">
        <f t="shared" si="3"/>
        <v>0.12210000000000001</v>
      </c>
      <c r="H30" s="43">
        <f t="shared" si="1"/>
        <v>0.14000000000000001</v>
      </c>
      <c r="I30" s="65">
        <f t="shared" si="4"/>
        <v>0.17094000000000004</v>
      </c>
      <c r="J30" s="47">
        <f t="shared" si="2"/>
        <v>0.04</v>
      </c>
      <c r="K30" s="62">
        <f t="shared" si="5"/>
        <v>4.8840000000000001E-2</v>
      </c>
      <c r="L30" s="74">
        <f t="shared" si="6"/>
        <v>0.27999999999999997</v>
      </c>
      <c r="M30" s="75">
        <f t="shared" si="7"/>
        <v>0.34187999999999996</v>
      </c>
      <c r="N30" s="24">
        <v>0.4</v>
      </c>
      <c r="O30" s="43">
        <f t="shared" si="8"/>
        <v>0.1</v>
      </c>
      <c r="P30" s="62">
        <f t="shared" si="9"/>
        <v>0.12210000000000001</v>
      </c>
      <c r="Q30" s="43">
        <f t="shared" si="10"/>
        <v>0.14000000000000001</v>
      </c>
      <c r="R30" s="65">
        <f t="shared" si="11"/>
        <v>0.17094000000000004</v>
      </c>
      <c r="S30" s="50">
        <f t="shared" si="12"/>
        <v>0.04</v>
      </c>
      <c r="T30" s="65">
        <f t="shared" si="13"/>
        <v>4.8840000000000001E-2</v>
      </c>
      <c r="U30" s="74">
        <f t="shared" si="14"/>
        <v>0.27999999999999997</v>
      </c>
      <c r="V30" s="7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52">
        <v>26</v>
      </c>
      <c r="B31" s="30" t="s">
        <v>81</v>
      </c>
      <c r="C31" s="21" t="s">
        <v>58</v>
      </c>
      <c r="D31" s="36">
        <v>300</v>
      </c>
      <c r="E31" s="24">
        <v>1.2</v>
      </c>
      <c r="F31" s="43">
        <f t="shared" si="0"/>
        <v>0.3</v>
      </c>
      <c r="G31" s="62">
        <f t="shared" si="3"/>
        <v>0.09</v>
      </c>
      <c r="H31" s="43">
        <f t="shared" si="1"/>
        <v>0.42</v>
      </c>
      <c r="I31" s="65">
        <f t="shared" si="4"/>
        <v>0.126</v>
      </c>
      <c r="J31" s="47">
        <f t="shared" si="2"/>
        <v>0.12</v>
      </c>
      <c r="K31" s="62">
        <f t="shared" si="5"/>
        <v>3.5999999999999997E-2</v>
      </c>
      <c r="L31" s="74">
        <f t="shared" si="6"/>
        <v>0.84</v>
      </c>
      <c r="M31" s="75">
        <f t="shared" si="7"/>
        <v>0.252</v>
      </c>
      <c r="N31" s="24">
        <v>1.2</v>
      </c>
      <c r="O31" s="43">
        <f t="shared" si="8"/>
        <v>0.3</v>
      </c>
      <c r="P31" s="62">
        <f t="shared" si="9"/>
        <v>0.09</v>
      </c>
      <c r="Q31" s="43">
        <f t="shared" si="10"/>
        <v>0.42</v>
      </c>
      <c r="R31" s="65">
        <f t="shared" si="11"/>
        <v>0.126</v>
      </c>
      <c r="S31" s="50">
        <f t="shared" si="12"/>
        <v>0.12</v>
      </c>
      <c r="T31" s="65">
        <f t="shared" si="13"/>
        <v>3.5999999999999997E-2</v>
      </c>
      <c r="U31" s="74">
        <f t="shared" si="14"/>
        <v>0.84</v>
      </c>
      <c r="V31" s="7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52">
        <v>27</v>
      </c>
      <c r="B32" s="30" t="s">
        <v>82</v>
      </c>
      <c r="C32" s="21" t="s">
        <v>58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74">
        <f t="shared" si="6"/>
        <v>0.7</v>
      </c>
      <c r="M32" s="7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74">
        <f t="shared" si="14"/>
        <v>1.4</v>
      </c>
      <c r="V32" s="7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52">
        <v>28</v>
      </c>
      <c r="B33" s="31" t="s">
        <v>83</v>
      </c>
      <c r="C33" s="25" t="s">
        <v>58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74">
        <f t="shared" si="6"/>
        <v>3.5</v>
      </c>
      <c r="M33" s="76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74">
        <f t="shared" si="14"/>
        <v>4.8999999999999995</v>
      </c>
      <c r="V33" s="7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299">
        <f>SUM(G6:G33)</f>
        <v>81.064724999999996</v>
      </c>
      <c r="G34" s="300"/>
      <c r="H34" s="299">
        <f>SUM(I6:I33)</f>
        <v>113.49061500000001</v>
      </c>
      <c r="I34" s="300"/>
      <c r="J34" s="299">
        <f>SUM(K6:K33)</f>
        <v>32.425890000000003</v>
      </c>
      <c r="K34" s="300"/>
      <c r="L34" s="329">
        <f>SUM(M6:M33)</f>
        <v>226.98123000000001</v>
      </c>
      <c r="M34" s="330"/>
      <c r="N34" s="55"/>
      <c r="O34" s="299">
        <f>SUM(P6:P33)</f>
        <v>94.126350000000016</v>
      </c>
      <c r="P34" s="300"/>
      <c r="Q34" s="299">
        <f>SUM(R6:R33)</f>
        <v>131.77689000000001</v>
      </c>
      <c r="R34" s="300"/>
      <c r="S34" s="299">
        <f>SUM(T6:T33)</f>
        <v>37.650539999999999</v>
      </c>
      <c r="T34" s="300"/>
      <c r="U34" s="329">
        <f>SUM(V6:V33)</f>
        <v>263.55378000000002</v>
      </c>
      <c r="V34" s="330"/>
      <c r="W34" s="53"/>
      <c r="X34" s="53"/>
      <c r="Y34" s="53"/>
      <c r="Z34" s="53"/>
      <c r="AA34" s="53"/>
    </row>
    <row r="35" spans="1:27" x14ac:dyDescent="0.3">
      <c r="L35" s="58">
        <f>F34+H34+J34</f>
        <v>226.98123000000001</v>
      </c>
      <c r="U35" s="58">
        <f>O34+Q34+S34</f>
        <v>263.55378000000002</v>
      </c>
    </row>
  </sheetData>
  <mergeCells count="25">
    <mergeCell ref="H34:I34"/>
    <mergeCell ref="J34:K34"/>
    <mergeCell ref="O34:P34"/>
    <mergeCell ref="Q34:R34"/>
    <mergeCell ref="A2:A5"/>
    <mergeCell ref="B2:B5"/>
    <mergeCell ref="C2:C5"/>
    <mergeCell ref="D2:D5"/>
    <mergeCell ref="F4:G4"/>
    <mergeCell ref="A1:V1"/>
    <mergeCell ref="S34:T34"/>
    <mergeCell ref="E2:M2"/>
    <mergeCell ref="E3:M3"/>
    <mergeCell ref="L4:M4"/>
    <mergeCell ref="L34:M34"/>
    <mergeCell ref="N2:V2"/>
    <mergeCell ref="N3:V3"/>
    <mergeCell ref="U4:V4"/>
    <mergeCell ref="U34:V34"/>
    <mergeCell ref="H4:I4"/>
    <mergeCell ref="J4:K4"/>
    <mergeCell ref="O4:P4"/>
    <mergeCell ref="Q4:R4"/>
    <mergeCell ref="S4:T4"/>
    <mergeCell ref="F34:G34"/>
  </mergeCells>
  <pageMargins left="0.39370078740157483" right="0.19685039370078741" top="0.19685039370078741" bottom="0.19685039370078741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pane xSplit="2" ySplit="5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3320312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33203125" style="64" customWidth="1"/>
    <col min="21" max="21" width="6.33203125" style="27" customWidth="1"/>
    <col min="22" max="22" width="6.3320312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22" t="s">
        <v>101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7" ht="25.95" customHeight="1" thickBot="1" x14ac:dyDescent="0.35">
      <c r="A2" s="260" t="s">
        <v>47</v>
      </c>
      <c r="B2" s="316" t="s">
        <v>48</v>
      </c>
      <c r="C2" s="319" t="s">
        <v>49</v>
      </c>
      <c r="D2" s="311" t="s">
        <v>86</v>
      </c>
      <c r="E2" s="305" t="s">
        <v>50</v>
      </c>
      <c r="F2" s="306"/>
      <c r="G2" s="306"/>
      <c r="H2" s="306"/>
      <c r="I2" s="306"/>
      <c r="J2" s="306"/>
      <c r="K2" s="306"/>
      <c r="L2" s="306"/>
      <c r="M2" s="307"/>
      <c r="N2" s="305" t="s">
        <v>51</v>
      </c>
      <c r="O2" s="306"/>
      <c r="P2" s="306"/>
      <c r="Q2" s="306"/>
      <c r="R2" s="306"/>
      <c r="S2" s="306"/>
      <c r="T2" s="306"/>
      <c r="U2" s="306"/>
      <c r="V2" s="307"/>
    </row>
    <row r="3" spans="1:27" ht="16.2" customHeight="1" thickBot="1" x14ac:dyDescent="0.35">
      <c r="A3" s="261"/>
      <c r="B3" s="317"/>
      <c r="C3" s="320"/>
      <c r="D3" s="312"/>
      <c r="E3" s="324" t="s">
        <v>88</v>
      </c>
      <c r="F3" s="325"/>
      <c r="G3" s="325"/>
      <c r="H3" s="325"/>
      <c r="I3" s="325"/>
      <c r="J3" s="325"/>
      <c r="K3" s="325"/>
      <c r="L3" s="325"/>
      <c r="M3" s="326"/>
      <c r="N3" s="324" t="s">
        <v>88</v>
      </c>
      <c r="O3" s="325"/>
      <c r="P3" s="325"/>
      <c r="Q3" s="325"/>
      <c r="R3" s="325"/>
      <c r="S3" s="325"/>
      <c r="T3" s="325"/>
      <c r="U3" s="325"/>
      <c r="V3" s="326"/>
    </row>
    <row r="4" spans="1:27" ht="24.6" thickBot="1" x14ac:dyDescent="0.35">
      <c r="A4" s="261"/>
      <c r="B4" s="317"/>
      <c r="C4" s="320"/>
      <c r="D4" s="313"/>
      <c r="E4" s="32" t="s">
        <v>52</v>
      </c>
      <c r="F4" s="301" t="s">
        <v>84</v>
      </c>
      <c r="G4" s="302"/>
      <c r="H4" s="301" t="s">
        <v>53</v>
      </c>
      <c r="I4" s="302"/>
      <c r="J4" s="301" t="s">
        <v>85</v>
      </c>
      <c r="K4" s="302"/>
      <c r="L4" s="301" t="s">
        <v>102</v>
      </c>
      <c r="M4" s="302"/>
      <c r="N4" s="60" t="s">
        <v>52</v>
      </c>
      <c r="O4" s="333" t="s">
        <v>84</v>
      </c>
      <c r="P4" s="334"/>
      <c r="Q4" s="333" t="s">
        <v>53</v>
      </c>
      <c r="R4" s="334"/>
      <c r="S4" s="333" t="s">
        <v>85</v>
      </c>
      <c r="T4" s="334"/>
      <c r="U4" s="333" t="s">
        <v>102</v>
      </c>
      <c r="V4" s="334"/>
    </row>
    <row r="5" spans="1:27" ht="15" thickBot="1" x14ac:dyDescent="0.35">
      <c r="A5" s="315"/>
      <c r="B5" s="318"/>
      <c r="C5" s="321"/>
      <c r="D5" s="314"/>
      <c r="E5" s="33" t="s">
        <v>54</v>
      </c>
      <c r="F5" s="41" t="s">
        <v>55</v>
      </c>
      <c r="G5" s="61" t="s">
        <v>87</v>
      </c>
      <c r="H5" s="41" t="s">
        <v>56</v>
      </c>
      <c r="I5" s="61" t="s">
        <v>87</v>
      </c>
      <c r="J5" s="41" t="s">
        <v>89</v>
      </c>
      <c r="K5" s="61" t="s">
        <v>87</v>
      </c>
      <c r="L5" s="57" t="s">
        <v>103</v>
      </c>
      <c r="M5" s="67" t="s">
        <v>87</v>
      </c>
      <c r="N5" s="33" t="s">
        <v>54</v>
      </c>
      <c r="O5" s="41" t="s">
        <v>55</v>
      </c>
      <c r="P5" s="61" t="s">
        <v>87</v>
      </c>
      <c r="Q5" s="41" t="s">
        <v>56</v>
      </c>
      <c r="R5" s="61" t="s">
        <v>87</v>
      </c>
      <c r="S5" s="41" t="s">
        <v>89</v>
      </c>
      <c r="T5" s="61" t="s">
        <v>87</v>
      </c>
      <c r="U5" s="57" t="s">
        <v>103</v>
      </c>
      <c r="V5" s="67" t="s">
        <v>87</v>
      </c>
    </row>
    <row r="6" spans="1:27" x14ac:dyDescent="0.3">
      <c r="A6" s="69">
        <v>1</v>
      </c>
      <c r="B6" s="29" t="s">
        <v>57</v>
      </c>
      <c r="C6" s="21" t="s">
        <v>58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59">
        <f>E6*AA6</f>
        <v>56</v>
      </c>
      <c r="M6" s="6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59">
        <f>N6*AA6</f>
        <v>84</v>
      </c>
      <c r="V6" s="6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69">
        <v>2</v>
      </c>
      <c r="B7" s="30" t="s">
        <v>59</v>
      </c>
      <c r="C7" s="21" t="s">
        <v>58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59">
        <f t="shared" ref="L7:L33" si="6">E7*AA7</f>
        <v>105</v>
      </c>
      <c r="M7" s="6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59">
        <f t="shared" ref="U7:U33" si="14">N7*AA7</f>
        <v>140</v>
      </c>
      <c r="V7" s="6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69">
        <v>3</v>
      </c>
      <c r="B8" s="30" t="s">
        <v>60</v>
      </c>
      <c r="C8" s="21" t="s">
        <v>58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59">
        <f t="shared" si="6"/>
        <v>10.5</v>
      </c>
      <c r="M8" s="6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59">
        <f t="shared" si="14"/>
        <v>14</v>
      </c>
      <c r="V8" s="6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69">
        <v>4</v>
      </c>
      <c r="B9" s="30" t="s">
        <v>61</v>
      </c>
      <c r="C9" s="21" t="s">
        <v>58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59">
        <f t="shared" si="6"/>
        <v>31.499999999999996</v>
      </c>
      <c r="M9" s="6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59">
        <f t="shared" si="14"/>
        <v>35</v>
      </c>
      <c r="V9" s="6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69">
        <v>5</v>
      </c>
      <c r="B10" s="30" t="s">
        <v>62</v>
      </c>
      <c r="C10" s="21" t="s">
        <v>58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59">
        <f t="shared" si="6"/>
        <v>10.5</v>
      </c>
      <c r="M10" s="6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59">
        <f t="shared" si="14"/>
        <v>14</v>
      </c>
      <c r="V10" s="6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69">
        <v>6</v>
      </c>
      <c r="B11" s="30" t="s">
        <v>98</v>
      </c>
      <c r="C11" s="21" t="s">
        <v>58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59">
        <f t="shared" si="6"/>
        <v>175</v>
      </c>
      <c r="M11" s="6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59">
        <f t="shared" si="14"/>
        <v>175</v>
      </c>
      <c r="V11" s="6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69">
        <v>7</v>
      </c>
      <c r="B12" s="30" t="s">
        <v>99</v>
      </c>
      <c r="C12" s="21" t="s">
        <v>58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59">
        <f t="shared" si="6"/>
        <v>244.99999999999997</v>
      </c>
      <c r="M12" s="6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59">
        <f t="shared" si="14"/>
        <v>280</v>
      </c>
      <c r="V12" s="6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69">
        <v>8</v>
      </c>
      <c r="B13" s="30" t="s">
        <v>100</v>
      </c>
      <c r="C13" s="21" t="s">
        <v>58</v>
      </c>
      <c r="D13" s="36">
        <v>200</v>
      </c>
      <c r="E13" s="24">
        <v>200</v>
      </c>
      <c r="F13" s="70"/>
      <c r="G13" s="62">
        <f t="shared" si="3"/>
        <v>0</v>
      </c>
      <c r="H13" s="43">
        <f>E13*AA13</f>
        <v>140</v>
      </c>
      <c r="I13" s="65">
        <f t="shared" si="4"/>
        <v>28</v>
      </c>
      <c r="J13" s="47"/>
      <c r="K13" s="62">
        <f t="shared" si="5"/>
        <v>0</v>
      </c>
      <c r="L13" s="59">
        <f t="shared" si="6"/>
        <v>140</v>
      </c>
      <c r="M13" s="65">
        <f t="shared" si="7"/>
        <v>28</v>
      </c>
      <c r="N13" s="24">
        <v>200</v>
      </c>
      <c r="O13" s="43"/>
      <c r="P13" s="62">
        <f t="shared" si="9"/>
        <v>0</v>
      </c>
      <c r="Q13" s="43">
        <f>N13*AA13</f>
        <v>140</v>
      </c>
      <c r="R13" s="65">
        <f t="shared" si="11"/>
        <v>28</v>
      </c>
      <c r="S13" s="50"/>
      <c r="T13" s="65">
        <f t="shared" si="13"/>
        <v>0</v>
      </c>
      <c r="U13" s="59">
        <f t="shared" si="14"/>
        <v>140</v>
      </c>
      <c r="V13" s="6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69">
        <v>9</v>
      </c>
      <c r="B14" s="30" t="s">
        <v>63</v>
      </c>
      <c r="C14" s="21" t="s">
        <v>58</v>
      </c>
      <c r="D14" s="36">
        <v>550</v>
      </c>
      <c r="E14" s="24">
        <v>15</v>
      </c>
      <c r="F14" s="43"/>
      <c r="G14" s="62">
        <f t="shared" si="3"/>
        <v>0</v>
      </c>
      <c r="H14" s="43">
        <f>E14*0.7</f>
        <v>10.5</v>
      </c>
      <c r="I14" s="65">
        <f t="shared" si="4"/>
        <v>5.7750000000000004</v>
      </c>
      <c r="J14" s="47"/>
      <c r="K14" s="62">
        <f t="shared" si="5"/>
        <v>0</v>
      </c>
      <c r="L14" s="59">
        <f t="shared" si="6"/>
        <v>10.5</v>
      </c>
      <c r="M14" s="65">
        <f t="shared" si="7"/>
        <v>5.7750000000000004</v>
      </c>
      <c r="N14" s="24">
        <v>20</v>
      </c>
      <c r="O14" s="43"/>
      <c r="P14" s="62">
        <f t="shared" si="9"/>
        <v>0</v>
      </c>
      <c r="Q14" s="43">
        <f>N14*0.7</f>
        <v>14</v>
      </c>
      <c r="R14" s="65">
        <f t="shared" si="11"/>
        <v>7.7</v>
      </c>
      <c r="S14" s="50"/>
      <c r="T14" s="65">
        <f t="shared" si="13"/>
        <v>0</v>
      </c>
      <c r="U14" s="59">
        <f t="shared" si="14"/>
        <v>14</v>
      </c>
      <c r="V14" s="6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69">
        <v>10</v>
      </c>
      <c r="B15" s="30" t="s">
        <v>64</v>
      </c>
      <c r="C15" s="21" t="s">
        <v>65</v>
      </c>
      <c r="D15" s="36">
        <v>70</v>
      </c>
      <c r="E15" s="24">
        <v>200</v>
      </c>
      <c r="F15" s="43"/>
      <c r="G15" s="62">
        <f t="shared" si="3"/>
        <v>0</v>
      </c>
      <c r="H15" s="43">
        <f>E15*0.7</f>
        <v>140</v>
      </c>
      <c r="I15" s="65">
        <f t="shared" si="4"/>
        <v>9.8000000000000007</v>
      </c>
      <c r="J15" s="47"/>
      <c r="K15" s="62">
        <f t="shared" si="5"/>
        <v>0</v>
      </c>
      <c r="L15" s="59">
        <f t="shared" si="6"/>
        <v>140</v>
      </c>
      <c r="M15" s="65">
        <f t="shared" si="7"/>
        <v>9.8000000000000007</v>
      </c>
      <c r="N15" s="24">
        <v>200</v>
      </c>
      <c r="O15" s="43"/>
      <c r="P15" s="62">
        <f t="shared" si="9"/>
        <v>0</v>
      </c>
      <c r="Q15" s="43">
        <f>N15*0.7</f>
        <v>140</v>
      </c>
      <c r="R15" s="65">
        <f t="shared" si="11"/>
        <v>9.8000000000000007</v>
      </c>
      <c r="S15" s="50"/>
      <c r="T15" s="65">
        <f t="shared" si="13"/>
        <v>0</v>
      </c>
      <c r="U15" s="59">
        <f t="shared" si="14"/>
        <v>140</v>
      </c>
      <c r="V15" s="6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69">
        <v>11</v>
      </c>
      <c r="B16" s="30" t="s">
        <v>66</v>
      </c>
      <c r="C16" s="21" t="s">
        <v>58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>E16*0.45</f>
        <v>34.65</v>
      </c>
      <c r="I16" s="65">
        <f t="shared" si="4"/>
        <v>16.198875000000001</v>
      </c>
      <c r="J16" s="47"/>
      <c r="K16" s="62">
        <f t="shared" si="5"/>
        <v>0</v>
      </c>
      <c r="L16" s="59">
        <f t="shared" si="6"/>
        <v>53.9</v>
      </c>
      <c r="M16" s="6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>N16*0.45</f>
        <v>38.700000000000003</v>
      </c>
      <c r="R16" s="65">
        <f t="shared" si="11"/>
        <v>18.09225</v>
      </c>
      <c r="S16" s="50"/>
      <c r="T16" s="65">
        <f t="shared" si="13"/>
        <v>0</v>
      </c>
      <c r="U16" s="59">
        <f t="shared" si="14"/>
        <v>60.199999999999996</v>
      </c>
      <c r="V16" s="6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69">
        <v>12</v>
      </c>
      <c r="B17" s="30" t="s">
        <v>67</v>
      </c>
      <c r="C17" s="21" t="s">
        <v>58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>E17*0.45</f>
        <v>18</v>
      </c>
      <c r="I17" s="65">
        <f t="shared" si="4"/>
        <v>5.4</v>
      </c>
      <c r="J17" s="47"/>
      <c r="K17" s="62">
        <f t="shared" si="5"/>
        <v>0</v>
      </c>
      <c r="L17" s="59">
        <f t="shared" si="6"/>
        <v>28</v>
      </c>
      <c r="M17" s="6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ref="Q17:Q18" si="16">N17*0.45</f>
        <v>27</v>
      </c>
      <c r="R17" s="65">
        <f t="shared" si="11"/>
        <v>8.1</v>
      </c>
      <c r="S17" s="50"/>
      <c r="T17" s="65">
        <f t="shared" si="13"/>
        <v>0</v>
      </c>
      <c r="U17" s="59">
        <f t="shared" si="14"/>
        <v>42</v>
      </c>
      <c r="V17" s="6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69">
        <v>13</v>
      </c>
      <c r="B18" s="30" t="s">
        <v>68</v>
      </c>
      <c r="C18" s="21" t="s">
        <v>58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>E18*0.45</f>
        <v>27</v>
      </c>
      <c r="I18" s="65">
        <f t="shared" si="4"/>
        <v>12.15</v>
      </c>
      <c r="J18" s="47"/>
      <c r="K18" s="62">
        <f t="shared" si="5"/>
        <v>0</v>
      </c>
      <c r="L18" s="59">
        <f t="shared" si="6"/>
        <v>42</v>
      </c>
      <c r="M18" s="6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6"/>
        <v>36</v>
      </c>
      <c r="R18" s="65">
        <f t="shared" si="11"/>
        <v>16.2</v>
      </c>
      <c r="S18" s="50"/>
      <c r="T18" s="65">
        <f t="shared" si="13"/>
        <v>0</v>
      </c>
      <c r="U18" s="59">
        <f t="shared" si="14"/>
        <v>56</v>
      </c>
      <c r="V18" s="6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69">
        <v>14</v>
      </c>
      <c r="B19" s="30" t="s">
        <v>69</v>
      </c>
      <c r="C19" s="21" t="s">
        <v>58</v>
      </c>
      <c r="D19" s="36">
        <v>500</v>
      </c>
      <c r="E19" s="24">
        <v>15</v>
      </c>
      <c r="F19" s="43">
        <f>E19*X19/100</f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59">
        <f t="shared" si="6"/>
        <v>10.5</v>
      </c>
      <c r="M19" s="6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59">
        <f t="shared" si="14"/>
        <v>14</v>
      </c>
      <c r="V19" s="6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69">
        <v>15</v>
      </c>
      <c r="B20" s="30" t="s">
        <v>70</v>
      </c>
      <c r="C20" s="21" t="s">
        <v>65</v>
      </c>
      <c r="D20" s="36">
        <v>85</v>
      </c>
      <c r="E20" s="24">
        <v>300</v>
      </c>
      <c r="F20" s="43">
        <f>E20*0.6</f>
        <v>180</v>
      </c>
      <c r="G20" s="62">
        <f t="shared" si="3"/>
        <v>15.3</v>
      </c>
      <c r="H20" s="43"/>
      <c r="I20" s="65">
        <f t="shared" si="4"/>
        <v>0</v>
      </c>
      <c r="J20" s="47">
        <f t="shared" si="2"/>
        <v>30</v>
      </c>
      <c r="K20" s="62">
        <f t="shared" si="5"/>
        <v>2.5499999999999998</v>
      </c>
      <c r="L20" s="59">
        <f t="shared" si="6"/>
        <v>210</v>
      </c>
      <c r="M20" s="65">
        <f t="shared" si="7"/>
        <v>17.850000000000001</v>
      </c>
      <c r="N20" s="24">
        <v>300</v>
      </c>
      <c r="O20" s="43">
        <f>N20*0.6</f>
        <v>180</v>
      </c>
      <c r="P20" s="62">
        <f t="shared" si="9"/>
        <v>15.3</v>
      </c>
      <c r="Q20" s="43"/>
      <c r="R20" s="65">
        <f t="shared" si="11"/>
        <v>0</v>
      </c>
      <c r="S20" s="50">
        <f t="shared" si="12"/>
        <v>30</v>
      </c>
      <c r="T20" s="65">
        <f t="shared" si="13"/>
        <v>2.5499999999999998</v>
      </c>
      <c r="U20" s="59">
        <f t="shared" si="14"/>
        <v>210</v>
      </c>
      <c r="V20" s="6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69">
        <v>16</v>
      </c>
      <c r="B21" s="30" t="s">
        <v>71</v>
      </c>
      <c r="C21" s="21" t="s">
        <v>65</v>
      </c>
      <c r="D21" s="36">
        <v>120</v>
      </c>
      <c r="E21" s="24">
        <v>150</v>
      </c>
      <c r="F21" s="43">
        <f>E21*X21/100</f>
        <v>37.5</v>
      </c>
      <c r="G21" s="62">
        <f t="shared" si="3"/>
        <v>4.5</v>
      </c>
      <c r="H21" s="43"/>
      <c r="I21" s="65">
        <f t="shared" si="4"/>
        <v>0</v>
      </c>
      <c r="J21" s="47">
        <f>E21*0.45</f>
        <v>67.5</v>
      </c>
      <c r="K21" s="62">
        <f t="shared" si="5"/>
        <v>8.1</v>
      </c>
      <c r="L21" s="59">
        <f t="shared" si="6"/>
        <v>105</v>
      </c>
      <c r="M21" s="6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/>
      <c r="R21" s="65">
        <f t="shared" si="11"/>
        <v>0</v>
      </c>
      <c r="S21" s="50">
        <f>N21*0.45</f>
        <v>81</v>
      </c>
      <c r="T21" s="65">
        <f t="shared" si="13"/>
        <v>9.7200000000000006</v>
      </c>
      <c r="U21" s="59">
        <f t="shared" si="14"/>
        <v>125.99999999999999</v>
      </c>
      <c r="V21" s="6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69">
        <v>17</v>
      </c>
      <c r="B22" s="30" t="s">
        <v>72</v>
      </c>
      <c r="C22" s="21" t="s">
        <v>58</v>
      </c>
      <c r="D22" s="36">
        <v>348</v>
      </c>
      <c r="E22" s="24">
        <v>50</v>
      </c>
      <c r="F22" s="43">
        <f>E22*0.6</f>
        <v>30</v>
      </c>
      <c r="G22" s="62">
        <f t="shared" si="3"/>
        <v>10.44</v>
      </c>
      <c r="H22" s="43"/>
      <c r="I22" s="65">
        <f t="shared" si="4"/>
        <v>0</v>
      </c>
      <c r="J22" s="47">
        <f t="shared" si="2"/>
        <v>5</v>
      </c>
      <c r="K22" s="62">
        <f t="shared" si="5"/>
        <v>1.74</v>
      </c>
      <c r="L22" s="59">
        <f t="shared" si="6"/>
        <v>35</v>
      </c>
      <c r="M22" s="65">
        <f t="shared" si="7"/>
        <v>12.18</v>
      </c>
      <c r="N22" s="24">
        <v>60</v>
      </c>
      <c r="O22" s="43">
        <f>N22*0.6</f>
        <v>36</v>
      </c>
      <c r="P22" s="62">
        <f t="shared" si="9"/>
        <v>12.528</v>
      </c>
      <c r="Q22" s="70"/>
      <c r="R22" s="65">
        <f t="shared" si="11"/>
        <v>0</v>
      </c>
      <c r="S22" s="50">
        <f t="shared" si="12"/>
        <v>6</v>
      </c>
      <c r="T22" s="65">
        <f t="shared" si="13"/>
        <v>2.0880000000000001</v>
      </c>
      <c r="U22" s="59">
        <f t="shared" si="14"/>
        <v>42</v>
      </c>
      <c r="V22" s="6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69">
        <v>18</v>
      </c>
      <c r="B23" s="30" t="s">
        <v>73</v>
      </c>
      <c r="C23" s="21" t="s">
        <v>58</v>
      </c>
      <c r="D23" s="36">
        <v>681</v>
      </c>
      <c r="E23" s="24">
        <v>10</v>
      </c>
      <c r="F23" s="43">
        <f>E23*0.6</f>
        <v>6</v>
      </c>
      <c r="G23" s="62">
        <f t="shared" si="3"/>
        <v>4.0860000000000003</v>
      </c>
      <c r="H23" s="43"/>
      <c r="I23" s="65">
        <f t="shared" si="4"/>
        <v>0</v>
      </c>
      <c r="J23" s="47">
        <f t="shared" si="2"/>
        <v>1</v>
      </c>
      <c r="K23" s="62">
        <f t="shared" si="5"/>
        <v>0.68100000000000005</v>
      </c>
      <c r="L23" s="59">
        <f t="shared" si="6"/>
        <v>7</v>
      </c>
      <c r="M23" s="65">
        <f t="shared" si="7"/>
        <v>4.7670000000000003</v>
      </c>
      <c r="N23" s="24">
        <v>12</v>
      </c>
      <c r="O23" s="43">
        <f>N23*0.6</f>
        <v>7.1999999999999993</v>
      </c>
      <c r="P23" s="62">
        <f t="shared" si="9"/>
        <v>4.9032</v>
      </c>
      <c r="Q23" s="43"/>
      <c r="R23" s="65">
        <f t="shared" si="11"/>
        <v>0</v>
      </c>
      <c r="S23" s="50">
        <f t="shared" si="12"/>
        <v>1.2</v>
      </c>
      <c r="T23" s="65">
        <f t="shared" si="13"/>
        <v>0.81719999999999993</v>
      </c>
      <c r="U23" s="59">
        <f t="shared" si="14"/>
        <v>8.3999999999999986</v>
      </c>
      <c r="V23" s="6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69">
        <v>19</v>
      </c>
      <c r="B24" s="30" t="s">
        <v>74</v>
      </c>
      <c r="C24" s="21" t="s">
        <v>58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59">
        <f t="shared" si="6"/>
        <v>7</v>
      </c>
      <c r="M24" s="6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59">
        <f t="shared" si="14"/>
        <v>7</v>
      </c>
      <c r="V24" s="6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69">
        <v>20</v>
      </c>
      <c r="B25" s="30" t="s">
        <v>75</v>
      </c>
      <c r="C25" s="21" t="s">
        <v>58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59">
        <f t="shared" si="6"/>
        <v>21</v>
      </c>
      <c r="M25" s="6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59">
        <f t="shared" si="14"/>
        <v>24.5</v>
      </c>
      <c r="V25" s="6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69">
        <v>21</v>
      </c>
      <c r="B26" s="30" t="s">
        <v>76</v>
      </c>
      <c r="C26" s="21" t="s">
        <v>58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59">
        <f t="shared" si="6"/>
        <v>10.5</v>
      </c>
      <c r="M26" s="6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59">
        <f t="shared" si="14"/>
        <v>12.6</v>
      </c>
      <c r="V26" s="6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69">
        <v>22</v>
      </c>
      <c r="B27" s="30" t="s">
        <v>77</v>
      </c>
      <c r="C27" s="21" t="s">
        <v>58</v>
      </c>
      <c r="D27" s="36">
        <v>200</v>
      </c>
      <c r="E27" s="24">
        <v>30</v>
      </c>
      <c r="F27" s="43">
        <f>E27*0.6</f>
        <v>18</v>
      </c>
      <c r="G27" s="62">
        <f t="shared" si="3"/>
        <v>3.6</v>
      </c>
      <c r="H27" s="43"/>
      <c r="I27" s="65">
        <f t="shared" si="4"/>
        <v>0</v>
      </c>
      <c r="J27" s="47">
        <f t="shared" si="2"/>
        <v>3</v>
      </c>
      <c r="K27" s="62">
        <f t="shared" si="5"/>
        <v>0.6</v>
      </c>
      <c r="L27" s="59">
        <f t="shared" si="6"/>
        <v>21</v>
      </c>
      <c r="M27" s="65">
        <f t="shared" si="7"/>
        <v>4.2</v>
      </c>
      <c r="N27" s="24">
        <v>30</v>
      </c>
      <c r="O27" s="43">
        <f>N27*0.6</f>
        <v>18</v>
      </c>
      <c r="P27" s="62">
        <f t="shared" si="9"/>
        <v>3.6</v>
      </c>
      <c r="Q27" s="43"/>
      <c r="R27" s="65">
        <f t="shared" si="11"/>
        <v>0</v>
      </c>
      <c r="S27" s="50">
        <f t="shared" si="12"/>
        <v>3</v>
      </c>
      <c r="T27" s="65">
        <f t="shared" si="13"/>
        <v>0.6</v>
      </c>
      <c r="U27" s="59">
        <f t="shared" si="14"/>
        <v>21</v>
      </c>
      <c r="V27" s="6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69">
        <v>23</v>
      </c>
      <c r="B28" s="30" t="s">
        <v>78</v>
      </c>
      <c r="C28" s="21" t="s">
        <v>58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59">
        <f t="shared" si="6"/>
        <v>28</v>
      </c>
      <c r="M28" s="6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59">
        <f t="shared" si="14"/>
        <v>31.499999999999996</v>
      </c>
      <c r="V28" s="6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69">
        <v>24</v>
      </c>
      <c r="B29" s="30" t="s">
        <v>79</v>
      </c>
      <c r="C29" s="21" t="s">
        <v>58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59">
        <f t="shared" si="6"/>
        <v>7</v>
      </c>
      <c r="M29" s="6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59">
        <f t="shared" si="14"/>
        <v>10.5</v>
      </c>
      <c r="V29" s="6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69">
        <v>25</v>
      </c>
      <c r="B30" s="30" t="s">
        <v>80</v>
      </c>
      <c r="C30" s="21" t="s">
        <v>58</v>
      </c>
      <c r="D30" s="36">
        <v>1221</v>
      </c>
      <c r="E30" s="24">
        <v>0.4</v>
      </c>
      <c r="F30" s="43">
        <f>E30*0.6</f>
        <v>0.24</v>
      </c>
      <c r="G30" s="62">
        <f t="shared" si="3"/>
        <v>0.29303999999999997</v>
      </c>
      <c r="H30" s="43"/>
      <c r="I30" s="65">
        <f t="shared" si="4"/>
        <v>0</v>
      </c>
      <c r="J30" s="47">
        <f t="shared" si="2"/>
        <v>0.04</v>
      </c>
      <c r="K30" s="62">
        <f t="shared" si="5"/>
        <v>4.8840000000000001E-2</v>
      </c>
      <c r="L30" s="59">
        <f t="shared" si="6"/>
        <v>0.27999999999999997</v>
      </c>
      <c r="M30" s="65">
        <f t="shared" si="7"/>
        <v>0.34187999999999996</v>
      </c>
      <c r="N30" s="24">
        <v>0.4</v>
      </c>
      <c r="O30" s="43">
        <f>N30*0.6</f>
        <v>0.24</v>
      </c>
      <c r="P30" s="62">
        <f t="shared" si="9"/>
        <v>0.29303999999999997</v>
      </c>
      <c r="Q30" s="43"/>
      <c r="R30" s="65">
        <f t="shared" si="11"/>
        <v>0</v>
      </c>
      <c r="S30" s="50">
        <f t="shared" si="12"/>
        <v>0.04</v>
      </c>
      <c r="T30" s="65">
        <f t="shared" si="13"/>
        <v>4.8840000000000001E-2</v>
      </c>
      <c r="U30" s="59">
        <f t="shared" si="14"/>
        <v>0.27999999999999997</v>
      </c>
      <c r="V30" s="6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69">
        <v>26</v>
      </c>
      <c r="B31" s="30" t="s">
        <v>81</v>
      </c>
      <c r="C31" s="21" t="s">
        <v>58</v>
      </c>
      <c r="D31" s="36">
        <v>300</v>
      </c>
      <c r="E31" s="24">
        <v>1.2</v>
      </c>
      <c r="F31" s="43">
        <f>E31*0.6</f>
        <v>0.72</v>
      </c>
      <c r="G31" s="62">
        <f t="shared" si="3"/>
        <v>0.216</v>
      </c>
      <c r="H31" s="43"/>
      <c r="I31" s="65">
        <f t="shared" si="4"/>
        <v>0</v>
      </c>
      <c r="J31" s="47">
        <f t="shared" si="2"/>
        <v>0.12</v>
      </c>
      <c r="K31" s="62">
        <f t="shared" si="5"/>
        <v>3.5999999999999997E-2</v>
      </c>
      <c r="L31" s="59">
        <f t="shared" si="6"/>
        <v>0.84</v>
      </c>
      <c r="M31" s="65">
        <f t="shared" si="7"/>
        <v>0.252</v>
      </c>
      <c r="N31" s="24">
        <v>1.2</v>
      </c>
      <c r="O31" s="43">
        <f>N31*0.6</f>
        <v>0.72</v>
      </c>
      <c r="P31" s="62">
        <f t="shared" si="9"/>
        <v>0.216</v>
      </c>
      <c r="Q31" s="43"/>
      <c r="R31" s="65">
        <f t="shared" si="11"/>
        <v>0</v>
      </c>
      <c r="S31" s="50">
        <f t="shared" si="12"/>
        <v>0.12</v>
      </c>
      <c r="T31" s="65">
        <f t="shared" si="13"/>
        <v>3.5999999999999997E-2</v>
      </c>
      <c r="U31" s="59">
        <f t="shared" si="14"/>
        <v>0.84</v>
      </c>
      <c r="V31" s="6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69">
        <v>27</v>
      </c>
      <c r="B32" s="30" t="s">
        <v>82</v>
      </c>
      <c r="C32" s="21" t="s">
        <v>58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59">
        <f t="shared" si="6"/>
        <v>0.7</v>
      </c>
      <c r="M32" s="6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59">
        <f t="shared" si="14"/>
        <v>1.4</v>
      </c>
      <c r="V32" s="6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69">
        <v>28</v>
      </c>
      <c r="B33" s="31" t="s">
        <v>83</v>
      </c>
      <c r="C33" s="25" t="s">
        <v>58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59">
        <f t="shared" si="6"/>
        <v>3.5</v>
      </c>
      <c r="M33" s="68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59">
        <f t="shared" si="14"/>
        <v>4.8999999999999995</v>
      </c>
      <c r="V33" s="6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299">
        <f>SUM(G6:G33)</f>
        <v>85.297664999999981</v>
      </c>
      <c r="G34" s="300"/>
      <c r="H34" s="299">
        <f>SUM(I6:I33)</f>
        <v>116.68242500000001</v>
      </c>
      <c r="I34" s="300"/>
      <c r="J34" s="299">
        <f>SUM(K6:K33)</f>
        <v>25.001139999999999</v>
      </c>
      <c r="K34" s="300"/>
      <c r="L34" s="335">
        <f>SUM(M6:M33)</f>
        <v>226.98123000000001</v>
      </c>
      <c r="M34" s="336"/>
      <c r="N34" s="55"/>
      <c r="O34" s="299">
        <f>SUM(P6:P33)</f>
        <v>99.366489999999999</v>
      </c>
      <c r="P34" s="300"/>
      <c r="Q34" s="299">
        <f>SUM(R6:R33)</f>
        <v>134.89725000000001</v>
      </c>
      <c r="R34" s="300"/>
      <c r="S34" s="299">
        <f>SUM(T6:T33)</f>
        <v>29.290040000000005</v>
      </c>
      <c r="T34" s="300"/>
      <c r="U34" s="335">
        <f>SUM(V6:V33)</f>
        <v>263.55378000000002</v>
      </c>
      <c r="V34" s="336"/>
      <c r="W34" s="53"/>
      <c r="X34" s="53"/>
      <c r="Y34" s="53"/>
      <c r="Z34" s="53"/>
      <c r="AA34" s="53"/>
    </row>
    <row r="35" spans="1:27" x14ac:dyDescent="0.3">
      <c r="L35" s="58">
        <f>F34+H34+J34</f>
        <v>226.98122999999998</v>
      </c>
      <c r="U35" s="58">
        <f>O34+Q34+S34</f>
        <v>263.55378000000002</v>
      </c>
    </row>
  </sheetData>
  <mergeCells count="25">
    <mergeCell ref="A1:V1"/>
    <mergeCell ref="A2:A5"/>
    <mergeCell ref="B2:B5"/>
    <mergeCell ref="C2:C5"/>
    <mergeCell ref="D2:D5"/>
    <mergeCell ref="E2:M2"/>
    <mergeCell ref="N2:V2"/>
    <mergeCell ref="E3:M3"/>
    <mergeCell ref="N3:V3"/>
    <mergeCell ref="F4:G4"/>
    <mergeCell ref="U4:V4"/>
    <mergeCell ref="F34:G34"/>
    <mergeCell ref="H34:I34"/>
    <mergeCell ref="J34:K34"/>
    <mergeCell ref="L34:M34"/>
    <mergeCell ref="O34:P34"/>
    <mergeCell ref="Q34:R34"/>
    <mergeCell ref="S34:T34"/>
    <mergeCell ref="U34:V34"/>
    <mergeCell ref="H4:I4"/>
    <mergeCell ref="J4:K4"/>
    <mergeCell ref="L4:M4"/>
    <mergeCell ref="O4:P4"/>
    <mergeCell ref="Q4:R4"/>
    <mergeCell ref="S4:T4"/>
  </mergeCells>
  <pageMargins left="0.39370078740157483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пп</vt:lpstr>
      <vt:lpstr>бп</vt:lpstr>
      <vt:lpstr>40</vt:lpstr>
      <vt:lpstr>75</vt:lpstr>
      <vt:lpstr>85</vt:lpstr>
      <vt:lpstr>20</vt:lpstr>
      <vt:lpstr>нормы-ШП</vt:lpstr>
      <vt:lpstr>нормы-ШП (2)</vt:lpstr>
      <vt:lpstr>нормы-ШП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2020-08-25T12:14:21Z</dcterms:modified>
</cp:coreProperties>
</file>