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8800" windowHeight="13020"/>
  </bookViews>
  <sheets>
    <sheet name="Среднегрузовые" sheetId="1" r:id="rId1"/>
  </sheets>
  <definedNames>
    <definedName name="_xlnm._FilterDatabase" localSheetId="0" hidden="1">Среднегрузовые!$A$1:$F$268</definedName>
    <definedName name="_xlnm.Print_Area" localSheetId="0">Среднегрузовые!$A$1:$F$219</definedName>
  </definedNames>
  <calcPr calcId="152511"/>
</workbook>
</file>

<file path=xl/calcChain.xml><?xml version="1.0" encoding="utf-8"?>
<calcChain xmlns="http://schemas.openxmlformats.org/spreadsheetml/2006/main">
  <c r="E93" i="1" l="1"/>
  <c r="F9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F79" i="1"/>
  <c r="E80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192" i="1"/>
  <c r="E193" i="1"/>
  <c r="F189" i="1"/>
  <c r="F197" i="1"/>
  <c r="F196" i="1"/>
  <c r="E197" i="1"/>
  <c r="E196" i="1"/>
  <c r="F195" i="1"/>
  <c r="F194" i="1"/>
  <c r="E195" i="1"/>
  <c r="E194" i="1"/>
  <c r="F193" i="1"/>
  <c r="E192" i="1"/>
  <c r="E191" i="1"/>
  <c r="F191" i="1"/>
  <c r="F190" i="1"/>
  <c r="E190" i="1"/>
  <c r="E189" i="1"/>
  <c r="E127" i="1"/>
  <c r="E125" i="1" l="1"/>
  <c r="F185" i="1" l="1"/>
  <c r="F184" i="1"/>
  <c r="F183" i="1"/>
  <c r="F186" i="1"/>
  <c r="E186" i="1"/>
  <c r="E185" i="1"/>
  <c r="E184" i="1"/>
  <c r="E183" i="1"/>
  <c r="E138" i="1" l="1"/>
  <c r="E159" i="1" l="1"/>
  <c r="F182" i="1"/>
  <c r="E182" i="1"/>
  <c r="F181" i="1"/>
  <c r="E181" i="1"/>
  <c r="F180" i="1"/>
  <c r="F179" i="1"/>
  <c r="F178" i="1"/>
  <c r="F177" i="1"/>
  <c r="F176" i="1"/>
  <c r="E180" i="1"/>
  <c r="E179" i="1"/>
  <c r="E178" i="1"/>
  <c r="E177" i="1"/>
  <c r="E176" i="1"/>
  <c r="F175" i="1"/>
  <c r="E175" i="1"/>
  <c r="F174" i="1"/>
  <c r="F173" i="1"/>
  <c r="F172" i="1"/>
  <c r="F171" i="1"/>
  <c r="F170" i="1"/>
  <c r="F169" i="1"/>
  <c r="E174" i="1"/>
  <c r="E173" i="1"/>
  <c r="E172" i="1"/>
  <c r="E171" i="1"/>
  <c r="E170" i="1"/>
  <c r="E169" i="1"/>
  <c r="F164" i="1"/>
  <c r="F165" i="1"/>
  <c r="F166" i="1"/>
  <c r="F167" i="1"/>
  <c r="F168" i="1"/>
  <c r="E168" i="1"/>
  <c r="E167" i="1"/>
  <c r="E166" i="1"/>
  <c r="E165" i="1"/>
  <c r="E164" i="1"/>
  <c r="F163" i="1"/>
  <c r="E163" i="1"/>
  <c r="F162" i="1"/>
  <c r="F161" i="1"/>
  <c r="F160" i="1"/>
  <c r="F159" i="1"/>
  <c r="F158" i="1"/>
  <c r="E162" i="1"/>
  <c r="E161" i="1"/>
  <c r="E160" i="1"/>
  <c r="E158" i="1"/>
  <c r="F157" i="1"/>
  <c r="E157" i="1"/>
  <c r="F151" i="1"/>
  <c r="E151" i="1"/>
  <c r="E152" i="1"/>
  <c r="F152" i="1"/>
  <c r="E153" i="1"/>
  <c r="F153" i="1"/>
  <c r="E154" i="1"/>
  <c r="F154" i="1"/>
  <c r="F150" i="1"/>
  <c r="E150" i="1"/>
  <c r="E149" i="1"/>
  <c r="F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7" i="1"/>
  <c r="F138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F126" i="1"/>
  <c r="E126" i="1"/>
  <c r="F125" i="1"/>
</calcChain>
</file>

<file path=xl/sharedStrings.xml><?xml version="1.0" encoding="utf-8"?>
<sst xmlns="http://schemas.openxmlformats.org/spreadsheetml/2006/main" count="620" uniqueCount="182">
  <si>
    <t>тип</t>
  </si>
  <si>
    <t>комплектация</t>
  </si>
  <si>
    <t>ДСП 16мм</t>
  </si>
  <si>
    <t>цвет</t>
  </si>
  <si>
    <t>цинк</t>
  </si>
  <si>
    <t>балки СГ (в комплекте с фиксаторами)</t>
  </si>
  <si>
    <t>дополнительные элементы</t>
  </si>
  <si>
    <t>* все данные по нагрузкам актуальны при равномерно распределенной нагрузке</t>
  </si>
  <si>
    <t>цена, руб</t>
  </si>
  <si>
    <t>вес, кг</t>
  </si>
  <si>
    <t xml:space="preserve">* нагрузка на уровень, кг </t>
  </si>
  <si>
    <t>Балка и комплект фиксаторов</t>
  </si>
  <si>
    <t xml:space="preserve"> 3500х400</t>
  </si>
  <si>
    <t>4000х400</t>
  </si>
  <si>
    <t>4500х400</t>
  </si>
  <si>
    <t>5000х400</t>
  </si>
  <si>
    <t>3500х500</t>
  </si>
  <si>
    <t>4000х500</t>
  </si>
  <si>
    <t>4500х500</t>
  </si>
  <si>
    <t>5000х600</t>
  </si>
  <si>
    <t>3500х600</t>
  </si>
  <si>
    <t>4000х600</t>
  </si>
  <si>
    <t>4500х600</t>
  </si>
  <si>
    <t>5000х700</t>
  </si>
  <si>
    <t>3500х700</t>
  </si>
  <si>
    <t>4000х700</t>
  </si>
  <si>
    <t>4500х700</t>
  </si>
  <si>
    <t>5000х800</t>
  </si>
  <si>
    <t>3500х800</t>
  </si>
  <si>
    <t>4000х800</t>
  </si>
  <si>
    <t>4500х800</t>
  </si>
  <si>
    <t>5000х1000</t>
  </si>
  <si>
    <t>3500х1000</t>
  </si>
  <si>
    <t>4000х1000</t>
  </si>
  <si>
    <t>4500х1000</t>
  </si>
  <si>
    <t>Полка СГ 400х300</t>
  </si>
  <si>
    <t>Полка СГ 500х300</t>
  </si>
  <si>
    <t>Полка СГ 600х300</t>
  </si>
  <si>
    <t>Полка СГ 700х300</t>
  </si>
  <si>
    <t>Полка СГ 800х300</t>
  </si>
  <si>
    <t>Полка СГ 1000х300</t>
  </si>
  <si>
    <t>полки металлические, оцинкованные</t>
  </si>
  <si>
    <t>прочее</t>
  </si>
  <si>
    <t>на каждую раму устанавливается по два соединителя</t>
  </si>
  <si>
    <t>на каждую раму необходимо по две шт.</t>
  </si>
  <si>
    <t>5000х500</t>
  </si>
  <si>
    <t>Соединитель стойки СГ оц. в к-те с крепежом для рам высотой более 3000 мм.</t>
  </si>
  <si>
    <t>анкер 10*50мм</t>
  </si>
  <si>
    <t>1200, для шин и дисков</t>
  </si>
  <si>
    <t>1500, для шин и дисков</t>
  </si>
  <si>
    <t>1800, для шин и дисков</t>
  </si>
  <si>
    <t>2 балки 1200, 4 полки. 400х300, 1 связь 400</t>
  </si>
  <si>
    <t xml:space="preserve">2 балки 1200, 4 полки. 800х300, 1 связь 800 </t>
  </si>
  <si>
    <t>2 балки 1200, 4 полки. 1000х300, 1 связь 1000</t>
  </si>
  <si>
    <t>2 балки 1200, 4 полки. 700х300, 1 связь 700</t>
  </si>
  <si>
    <t>2 балки 1200, 4 полки. 600х300, 1 связь 600</t>
  </si>
  <si>
    <t>2 балки 1200, 4 полки. 500х300, 1 связь 500</t>
  </si>
  <si>
    <t>2 балки 1500, 5 полок 400х300, 1 связь 400</t>
  </si>
  <si>
    <t>2 балки 1500, 5 полок 500х300, 1 связь 500</t>
  </si>
  <si>
    <t>2 балки 1500, 5 полок 600х300, 1 связь 600</t>
  </si>
  <si>
    <t>2 балки 1500, 5 полок 700х300, 1 связь 700</t>
  </si>
  <si>
    <t>2 балки 1500, 5 полок 800х300, 1 связь 800</t>
  </si>
  <si>
    <t>2 балки 1500, 5 полок 1000х300, 1 связь 1000</t>
  </si>
  <si>
    <t>1500х400</t>
  </si>
  <si>
    <t>1500х500</t>
  </si>
  <si>
    <t>1500х600</t>
  </si>
  <si>
    <t>1500х700</t>
  </si>
  <si>
    <t>1500х800</t>
  </si>
  <si>
    <t>1500х1000</t>
  </si>
  <si>
    <t>2000х500</t>
  </si>
  <si>
    <t>2000х400</t>
  </si>
  <si>
    <t>2000х600</t>
  </si>
  <si>
    <t>2000х1000</t>
  </si>
  <si>
    <t>2000х800</t>
  </si>
  <si>
    <t>2000х700</t>
  </si>
  <si>
    <t>2500х400</t>
  </si>
  <si>
    <t>2500х500</t>
  </si>
  <si>
    <t>2500х600</t>
  </si>
  <si>
    <t>2500х700</t>
  </si>
  <si>
    <t>2500х800</t>
  </si>
  <si>
    <t>2500х1000</t>
  </si>
  <si>
    <t>3000х400</t>
  </si>
  <si>
    <t>3000х500</t>
  </si>
  <si>
    <t>3000х600</t>
  </si>
  <si>
    <t>3000х700</t>
  </si>
  <si>
    <t>3000х800</t>
  </si>
  <si>
    <t>3000х1000</t>
  </si>
  <si>
    <t>1200х400</t>
  </si>
  <si>
    <t>1200х500</t>
  </si>
  <si>
    <t>1200х600</t>
  </si>
  <si>
    <t>1200х700</t>
  </si>
  <si>
    <t>1200х800</t>
  </si>
  <si>
    <t>1200х1000</t>
  </si>
  <si>
    <t>2400х1000</t>
  </si>
  <si>
    <t>2400х800</t>
  </si>
  <si>
    <t>2400х700</t>
  </si>
  <si>
    <t>2400х600</t>
  </si>
  <si>
    <t>2400х500</t>
  </si>
  <si>
    <t>2400х400</t>
  </si>
  <si>
    <t>2100х1000</t>
  </si>
  <si>
    <t>2100х800</t>
  </si>
  <si>
    <t>2100х700</t>
  </si>
  <si>
    <t>2100х600</t>
  </si>
  <si>
    <t>2100х500</t>
  </si>
  <si>
    <t>2100х400</t>
  </si>
  <si>
    <t>1800х1000</t>
  </si>
  <si>
    <t>1800х800</t>
  </si>
  <si>
    <t>1800х700</t>
  </si>
  <si>
    <t>1800х600</t>
  </si>
  <si>
    <t>1800х500</t>
  </si>
  <si>
    <t>1800х400</t>
  </si>
  <si>
    <t>2 балки 1800, 6 полок 500х300, 2 связи 500</t>
  </si>
  <si>
    <t>2 балки 1800, 6 полок 400х300, 2 связи 400</t>
  </si>
  <si>
    <t>2 балки 1800, 6 полок 600х300, 2 связи 600</t>
  </si>
  <si>
    <t>2 балки 1800, 6 полок 700х300, 2 связи 700</t>
  </si>
  <si>
    <t>2 балки 1800, 6 полок 800х300, 2 связи 800</t>
  </si>
  <si>
    <t>2 балки 1800, 6 полок 1000х300, 2 связи 1000</t>
  </si>
  <si>
    <t>2 балки 2100, 7 полок 400х300, 2 связи 400</t>
  </si>
  <si>
    <t>2 балки 2100, 7 полок 500х300, 2 связи 500</t>
  </si>
  <si>
    <t>2 балки 2100, 7 полок 1000х300, 2 связи 1000</t>
  </si>
  <si>
    <t>2 балки 2100, 7 полок 800х300, 2 связи 800</t>
  </si>
  <si>
    <t>2 балки 2100, 7 полок 700х300, 2 связи 700</t>
  </si>
  <si>
    <t>2 балки 2100, 7 полок 600х300, 2 связи 600</t>
  </si>
  <si>
    <t>металл 0,7мм</t>
  </si>
  <si>
    <t>2 балки 1800, настил ДСП 1800х400, 2 связи 400</t>
  </si>
  <si>
    <t>2 балки 1800, настил ДСП 1800х500, 2 связи 500</t>
  </si>
  <si>
    <t>2 балки 1800, настил ДСП 1800х600, 2 связи 600</t>
  </si>
  <si>
    <t>2 балки 1800, настил ДСП 1800х800, 2 связи 800</t>
  </si>
  <si>
    <t>2 балки 1800, настил ДСП 1800х1000, 2 связи 1000</t>
  </si>
  <si>
    <t>2 балки 1800, настил ДСП 1800х700, 2 связи 700</t>
  </si>
  <si>
    <t>2 балки 2100, настил ДСП 2100х400, 2 связи 400</t>
  </si>
  <si>
    <t>2 балки 2100, настил ДСП 2100х500, 2 связи 500</t>
  </si>
  <si>
    <t>2 балки 2100, настил ДСП 2100х600, 2 связи 600</t>
  </si>
  <si>
    <t>2 балки 2100, настил ДСП 2100х700, 2 связи 700</t>
  </si>
  <si>
    <t>2 балки 2100, настил ДСП 2100х800, 2 связи 800</t>
  </si>
  <si>
    <t>2 балки 2100, настил ДСП 2100х1000, 2 связи 1000</t>
  </si>
  <si>
    <t>2 балки 2400, настил ДСП 2400х600, 3 связи 600</t>
  </si>
  <si>
    <t>2 балки 2400, настил ДСП 2400х800, 3 связи 800</t>
  </si>
  <si>
    <t>2 балки 2400, настил ДСП 2100х1000, 3 связи 1000</t>
  </si>
  <si>
    <t>2 балки 2400, настил ДСП 2400х700, 3 связи 700</t>
  </si>
  <si>
    <t>настил из ДСП</t>
  </si>
  <si>
    <t>2 балки 1500, 1 связь 400</t>
  </si>
  <si>
    <t>2 балки 1800, 1 связь 400</t>
  </si>
  <si>
    <t>2 балки 1500, 1 связь 500</t>
  </si>
  <si>
    <t>2 балки 1500, 1 связь 600</t>
  </si>
  <si>
    <t>2 балки 1800, 1 связь 500</t>
  </si>
  <si>
    <t>2 балки 1800, 1 связь 600</t>
  </si>
  <si>
    <t>2 балки 2400, 8 полок 400х300, 2 связи 400</t>
  </si>
  <si>
    <t>2 балки 2400, 8 полок 500х300, 2 связи 500</t>
  </si>
  <si>
    <t>2 балки 2400, 8 полок 600х300, 2 связи 600</t>
  </si>
  <si>
    <t>2 балки 2400, 8 полок 700х300, 2 связи 700</t>
  </si>
  <si>
    <t>2 балки 2400, 8 полок 800х300, 2 связи 800</t>
  </si>
  <si>
    <t>2 балки 2400, 8 полок 1000х300, 2 связи 1000</t>
  </si>
  <si>
    <t>2 балки 1200, настил ДСП 1200х400, 2 связи 400</t>
  </si>
  <si>
    <t>2 балки 1200, настил ДСП 1200х500, 2 связи 500</t>
  </si>
  <si>
    <t>2 балки 1200, настил ДСП 1200х600, 2 связи 600</t>
  </si>
  <si>
    <t>2 балки 1200, настил ДСП 1200х700, 2 связи 700</t>
  </si>
  <si>
    <t xml:space="preserve">2 балки 1200, настил ДСП 1200х800, 2 связи 800 </t>
  </si>
  <si>
    <t>2 балки 1200, настил ДСП 1200х1000, 2 связи 1000</t>
  </si>
  <si>
    <t>2 балки 1500, настил ДСП 1500х1000, 2 связи 1000</t>
  </si>
  <si>
    <t>2 балки 1500, настил ДСП 1500х400, 2 связи 400</t>
  </si>
  <si>
    <t>2 балки 1500, настил ДСП 1500х500, 2 связи 500</t>
  </si>
  <si>
    <t>2 балки 1500, настил ДСП 1500х600, 2 связи 600</t>
  </si>
  <si>
    <t>2 балки 1500, настил ДСП 1500х700, 2 связи 700</t>
  </si>
  <si>
    <t>2 балки 1500, настил ДСП 1500х800, 2 связи 800</t>
  </si>
  <si>
    <t>2 балки 2400, настил ДСП 2400х400, 2 связи 400</t>
  </si>
  <si>
    <t>2 балки 2400, настил ДСП 2400х500, 2 связи 500</t>
  </si>
  <si>
    <t>2 балки 1200</t>
  </si>
  <si>
    <t>Связь межрамная 50 оц. (СГ) в к-те с крепежом</t>
  </si>
  <si>
    <t>ПРАЙС на стеллажи грузовые серии СГ</t>
  </si>
  <si>
    <t>Ярус СГ ПРОФИ с  металлическим настилом(оцинк)</t>
  </si>
  <si>
    <t>Ярус СГ с  металлическим настилом(оцинк)</t>
  </si>
  <si>
    <t>ярус СГ с настилом из ДСП</t>
  </si>
  <si>
    <t>ярус СГ ПРОФИ с балками для шин и дисков</t>
  </si>
  <si>
    <t>рама СГ оцинкованная</t>
  </si>
  <si>
    <t>рама СГ ПРОФИ оцинкованная</t>
  </si>
  <si>
    <t>межбалочные связи СГ ПРОФИ на глубину рамы</t>
  </si>
  <si>
    <t>балки СГ ПРОФИ (в комплекте с фиксаторами)</t>
  </si>
  <si>
    <t>Ярус СГ ПРОФИ с настилом из ДСП</t>
  </si>
  <si>
    <t>Рама разборная. Укомплектована пятками (с комплектом крепежа). Без анкеров.</t>
  </si>
  <si>
    <t>от 28.08.2017</t>
  </si>
  <si>
    <t>Компания МТК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</si>
</sst>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6"/>
      <color theme="1" tint="4.9989318521683403E-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9"/>
      <color theme="10"/>
      <name val="Times New Roman"/>
      <family val="1"/>
      <charset val="204"/>
    </font>
    <font>
      <b/>
      <sz val="9"/>
      <color theme="1" tint="4.9989318521683403E-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4" fillId="0" borderId="0"/>
  </cellStyleXfs>
  <cellXfs count="114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5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2" borderId="0" xfId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2" fontId="28" fillId="2" borderId="12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2" fontId="28" fillId="2" borderId="25" xfId="0" applyNumberFormat="1" applyFont="1" applyFill="1" applyBorder="1" applyAlignment="1">
      <alignment horizontal="center" vertical="center"/>
    </xf>
    <xf numFmtId="1" fontId="27" fillId="2" borderId="1" xfId="2" applyNumberFormat="1" applyFont="1" applyFill="1" applyBorder="1" applyAlignment="1">
      <alignment horizontal="center" vertical="top"/>
    </xf>
    <xf numFmtId="4" fontId="28" fillId="2" borderId="1" xfId="2" applyNumberFormat="1" applyFont="1" applyFill="1" applyBorder="1" applyAlignment="1">
      <alignment horizontal="center" vertical="top"/>
    </xf>
    <xf numFmtId="0" fontId="29" fillId="2" borderId="0" xfId="1" applyFont="1" applyFill="1" applyBorder="1" applyAlignment="1" applyProtection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3" fontId="27" fillId="7" borderId="1" xfId="2" applyNumberFormat="1" applyFont="1" applyFill="1" applyBorder="1" applyAlignment="1">
      <alignment horizontal="center" vertical="top"/>
    </xf>
    <xf numFmtId="4" fontId="28" fillId="7" borderId="1" xfId="2" applyNumberFormat="1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2" fontId="8" fillId="2" borderId="2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14" fontId="5" fillId="2" borderId="0" xfId="0" applyNumberFormat="1" applyFont="1" applyFill="1" applyBorder="1" applyAlignment="1">
      <alignment horizontal="center"/>
    </xf>
    <xf numFmtId="0" fontId="18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Среднегрузовые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135</xdr:row>
      <xdr:rowOff>38100</xdr:rowOff>
    </xdr:from>
    <xdr:to>
      <xdr:col>6</xdr:col>
      <xdr:colOff>3514725</xdr:colOff>
      <xdr:row>140</xdr:row>
      <xdr:rowOff>1</xdr:rowOff>
    </xdr:to>
    <xdr:pic>
      <xdr:nvPicPr>
        <xdr:cNvPr id="1108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6840200"/>
          <a:ext cx="3390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169</xdr:row>
      <xdr:rowOff>9525</xdr:rowOff>
    </xdr:from>
    <xdr:to>
      <xdr:col>6</xdr:col>
      <xdr:colOff>3562350</xdr:colOff>
      <xdr:row>175</xdr:row>
      <xdr:rowOff>85725</xdr:rowOff>
    </xdr:to>
    <xdr:pic>
      <xdr:nvPicPr>
        <xdr:cNvPr id="1109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22469475"/>
          <a:ext cx="34290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651164</xdr:colOff>
      <xdr:row>188</xdr:row>
      <xdr:rowOff>40740</xdr:rowOff>
    </xdr:from>
    <xdr:to>
      <xdr:col>6</xdr:col>
      <xdr:colOff>2961409</xdr:colOff>
      <xdr:row>196</xdr:row>
      <xdr:rowOff>158932</xdr:rowOff>
    </xdr:to>
    <xdr:pic>
      <xdr:nvPicPr>
        <xdr:cNvPr id="1110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9528" y="36253058"/>
          <a:ext cx="2310245" cy="149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1144732</xdr:colOff>
      <xdr:row>200</xdr:row>
      <xdr:rowOff>167987</xdr:rowOff>
    </xdr:from>
    <xdr:to>
      <xdr:col>6</xdr:col>
      <xdr:colOff>2278723</xdr:colOff>
      <xdr:row>207</xdr:row>
      <xdr:rowOff>51954</xdr:rowOff>
    </xdr:to>
    <xdr:pic>
      <xdr:nvPicPr>
        <xdr:cNvPr id="1111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3096" y="38605692"/>
          <a:ext cx="1133991" cy="10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246</xdr:row>
      <xdr:rowOff>28575</xdr:rowOff>
    </xdr:from>
    <xdr:to>
      <xdr:col>6</xdr:col>
      <xdr:colOff>3676650</xdr:colOff>
      <xdr:row>250</xdr:row>
      <xdr:rowOff>142875</xdr:rowOff>
    </xdr:to>
    <xdr:pic>
      <xdr:nvPicPr>
        <xdr:cNvPr id="1112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5299650"/>
          <a:ext cx="3600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869374</xdr:colOff>
      <xdr:row>217</xdr:row>
      <xdr:rowOff>20783</xdr:rowOff>
    </xdr:from>
    <xdr:to>
      <xdr:col>6</xdr:col>
      <xdr:colOff>2834453</xdr:colOff>
      <xdr:row>222</xdr:row>
      <xdr:rowOff>216477</xdr:rowOff>
    </xdr:to>
    <xdr:pic>
      <xdr:nvPicPr>
        <xdr:cNvPr id="1113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7738" y="41056215"/>
          <a:ext cx="1965079" cy="1061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752475</xdr:colOff>
      <xdr:row>226</xdr:row>
      <xdr:rowOff>0</xdr:rowOff>
    </xdr:from>
    <xdr:to>
      <xdr:col>6</xdr:col>
      <xdr:colOff>2647950</xdr:colOff>
      <xdr:row>230</xdr:row>
      <xdr:rowOff>57150</xdr:rowOff>
    </xdr:to>
    <xdr:pic>
      <xdr:nvPicPr>
        <xdr:cNvPr id="1114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1880175"/>
          <a:ext cx="1895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1474644</xdr:colOff>
      <xdr:row>34</xdr:row>
      <xdr:rowOff>17318</xdr:rowOff>
    </xdr:from>
    <xdr:to>
      <xdr:col>6</xdr:col>
      <xdr:colOff>2026228</xdr:colOff>
      <xdr:row>57</xdr:row>
      <xdr:rowOff>49690</xdr:rowOff>
    </xdr:to>
    <xdr:pic>
      <xdr:nvPicPr>
        <xdr:cNvPr id="1115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008" y="10425545"/>
          <a:ext cx="551584" cy="4015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181841</xdr:colOff>
      <xdr:row>3</xdr:row>
      <xdr:rowOff>47625</xdr:rowOff>
    </xdr:from>
    <xdr:to>
      <xdr:col>3</xdr:col>
      <xdr:colOff>2272146</xdr:colOff>
      <xdr:row>4</xdr:row>
      <xdr:rowOff>0</xdr:rowOff>
    </xdr:to>
    <xdr:pic>
      <xdr:nvPicPr>
        <xdr:cNvPr id="11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864" y="887557"/>
          <a:ext cx="4003964" cy="4195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71</xdr:row>
      <xdr:rowOff>38100</xdr:rowOff>
    </xdr:from>
    <xdr:to>
      <xdr:col>6</xdr:col>
      <xdr:colOff>3514725</xdr:colOff>
      <xdr:row>76</xdr:row>
      <xdr:rowOff>2</xdr:rowOff>
    </xdr:to>
    <xdr:pic>
      <xdr:nvPicPr>
        <xdr:cNvPr id="11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570" y="17113827"/>
          <a:ext cx="3390900" cy="827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105</xdr:row>
      <xdr:rowOff>9525</xdr:rowOff>
    </xdr:from>
    <xdr:to>
      <xdr:col>6</xdr:col>
      <xdr:colOff>3562350</xdr:colOff>
      <xdr:row>111</xdr:row>
      <xdr:rowOff>85725</xdr:rowOff>
    </xdr:to>
    <xdr:pic>
      <xdr:nvPicPr>
        <xdr:cNvPr id="12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095" y="22973434"/>
          <a:ext cx="3429000" cy="1115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1593273</xdr:colOff>
      <xdr:row>8</xdr:row>
      <xdr:rowOff>0</xdr:rowOff>
    </xdr:from>
    <xdr:to>
      <xdr:col>6</xdr:col>
      <xdr:colOff>2144857</xdr:colOff>
      <xdr:row>31</xdr:row>
      <xdr:rowOff>32372</xdr:rowOff>
    </xdr:to>
    <xdr:pic>
      <xdr:nvPicPr>
        <xdr:cNvPr id="13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1637" y="5948795"/>
          <a:ext cx="551584" cy="4015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1290205</xdr:colOff>
      <xdr:row>210</xdr:row>
      <xdr:rowOff>0</xdr:rowOff>
    </xdr:from>
    <xdr:to>
      <xdr:col>6</xdr:col>
      <xdr:colOff>2355273</xdr:colOff>
      <xdr:row>214</xdr:row>
      <xdr:rowOff>152726</xdr:rowOff>
    </xdr:to>
    <xdr:pic>
      <xdr:nvPicPr>
        <xdr:cNvPr id="14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8569" y="39996341"/>
          <a:ext cx="1065068" cy="84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abSelected="1" topLeftCell="A5" zoomScale="110" zoomScaleNormal="110" workbookViewId="0">
      <selection activeCell="D5" sqref="D5:F5"/>
    </sheetView>
  </sheetViews>
  <sheetFormatPr defaultColWidth="9.140625" defaultRowHeight="14.1" customHeight="1" x14ac:dyDescent="0.25"/>
  <cols>
    <col min="1" max="1" width="28.28515625" style="2" customWidth="1"/>
    <col min="2" max="2" width="11.28515625" style="2" customWidth="1"/>
    <col min="3" max="3" width="28.7109375" style="2" customWidth="1"/>
    <col min="4" max="4" width="41" style="2" customWidth="1"/>
    <col min="5" max="5" width="11.42578125" style="2" customWidth="1"/>
    <col min="6" max="6" width="10.140625" style="2" customWidth="1"/>
    <col min="7" max="7" width="55.42578125" style="2" customWidth="1"/>
    <col min="8" max="8" width="42.42578125" style="2" customWidth="1"/>
    <col min="9" max="16384" width="9.140625" style="2"/>
  </cols>
  <sheetData>
    <row r="1" spans="1:7" ht="14.1" customHeight="1" x14ac:dyDescent="0.25">
      <c r="A1" s="86" t="s">
        <v>181</v>
      </c>
      <c r="B1" s="86"/>
      <c r="C1" s="86"/>
      <c r="D1" s="86"/>
      <c r="E1" s="86"/>
      <c r="F1" s="86"/>
    </row>
    <row r="2" spans="1:7" ht="43.5" customHeight="1" x14ac:dyDescent="0.25">
      <c r="A2" s="85" t="s">
        <v>169</v>
      </c>
      <c r="B2" s="85"/>
      <c r="C2" s="85"/>
      <c r="D2" s="85"/>
      <c r="E2" s="85"/>
      <c r="F2" s="85"/>
    </row>
    <row r="3" spans="1:7" s="26" customFormat="1" ht="9" customHeight="1" x14ac:dyDescent="0.25">
      <c r="A3" s="96"/>
      <c r="B3" s="97"/>
      <c r="C3" s="97"/>
      <c r="D3" s="94"/>
      <c r="E3" s="94"/>
      <c r="F3" s="94"/>
    </row>
    <row r="4" spans="1:7" s="26" customFormat="1" ht="333.75" customHeight="1" x14ac:dyDescent="0.25">
      <c r="A4" s="36"/>
      <c r="B4" s="30"/>
      <c r="C4" s="30"/>
      <c r="D4" s="29"/>
      <c r="E4" s="70"/>
      <c r="F4" s="70"/>
    </row>
    <row r="5" spans="1:7" s="27" customFormat="1" ht="12" customHeight="1" x14ac:dyDescent="0.25">
      <c r="A5" s="98"/>
      <c r="B5" s="98"/>
      <c r="C5" s="98"/>
      <c r="D5" s="95"/>
      <c r="E5" s="95"/>
      <c r="F5" s="95"/>
    </row>
    <row r="6" spans="1:7" s="28" customFormat="1" ht="12" customHeight="1" thickBot="1" x14ac:dyDescent="0.25">
      <c r="E6" s="99" t="s">
        <v>180</v>
      </c>
      <c r="F6" s="99"/>
    </row>
    <row r="7" spans="1:7" ht="20.25" customHeight="1" thickBot="1" x14ac:dyDescent="0.3">
      <c r="A7" s="100" t="s">
        <v>175</v>
      </c>
      <c r="B7" s="101"/>
      <c r="C7" s="102"/>
      <c r="D7" s="102"/>
      <c r="E7" s="102"/>
      <c r="F7" s="103"/>
      <c r="G7" s="39"/>
    </row>
    <row r="8" spans="1:7" ht="14.1" customHeight="1" thickBot="1" x14ac:dyDescent="0.3">
      <c r="A8" s="40" t="s">
        <v>0</v>
      </c>
      <c r="B8" s="41" t="s">
        <v>3</v>
      </c>
      <c r="C8" s="42"/>
      <c r="D8" s="42" t="s">
        <v>1</v>
      </c>
      <c r="E8" s="71" t="s">
        <v>8</v>
      </c>
      <c r="F8" s="72" t="s">
        <v>9</v>
      </c>
      <c r="G8" s="43"/>
    </row>
    <row r="9" spans="1:7" ht="14.1" customHeight="1" x14ac:dyDescent="0.25">
      <c r="A9" s="4" t="s">
        <v>63</v>
      </c>
      <c r="B9" s="5" t="s">
        <v>4</v>
      </c>
      <c r="C9" s="18"/>
      <c r="D9" s="107" t="s">
        <v>179</v>
      </c>
      <c r="E9" s="18">
        <v>847</v>
      </c>
      <c r="F9" s="33">
        <v>6.15</v>
      </c>
      <c r="G9" s="50"/>
    </row>
    <row r="10" spans="1:7" ht="14.1" customHeight="1" x14ac:dyDescent="0.25">
      <c r="A10" s="4" t="s">
        <v>64</v>
      </c>
      <c r="B10" s="5" t="s">
        <v>4</v>
      </c>
      <c r="C10" s="18"/>
      <c r="D10" s="107"/>
      <c r="E10" s="18">
        <v>875</v>
      </c>
      <c r="F10" s="33">
        <v>6.4020000000000001</v>
      </c>
      <c r="G10" s="50"/>
    </row>
    <row r="11" spans="1:7" ht="14.1" customHeight="1" x14ac:dyDescent="0.25">
      <c r="A11" s="4" t="s">
        <v>65</v>
      </c>
      <c r="B11" s="5" t="s">
        <v>4</v>
      </c>
      <c r="C11" s="18"/>
      <c r="D11" s="107"/>
      <c r="E11" s="18">
        <v>900</v>
      </c>
      <c r="F11" s="33">
        <v>6.6619999999999999</v>
      </c>
      <c r="G11" s="50"/>
    </row>
    <row r="12" spans="1:7" ht="14.1" customHeight="1" x14ac:dyDescent="0.25">
      <c r="A12" s="4" t="s">
        <v>66</v>
      </c>
      <c r="B12" s="5" t="s">
        <v>4</v>
      </c>
      <c r="C12" s="18"/>
      <c r="D12" s="107"/>
      <c r="E12" s="19">
        <v>926</v>
      </c>
      <c r="F12" s="33">
        <v>6.9269999999999996</v>
      </c>
      <c r="G12" s="50"/>
    </row>
    <row r="13" spans="1:7" ht="14.1" customHeight="1" x14ac:dyDescent="0.25">
      <c r="A13" s="4" t="s">
        <v>67</v>
      </c>
      <c r="B13" s="5" t="s">
        <v>4</v>
      </c>
      <c r="C13" s="18"/>
      <c r="D13" s="107"/>
      <c r="E13" s="19">
        <v>952</v>
      </c>
      <c r="F13" s="33">
        <v>7.1950000000000003</v>
      </c>
      <c r="G13" s="50"/>
    </row>
    <row r="14" spans="1:7" ht="14.1" customHeight="1" x14ac:dyDescent="0.25">
      <c r="A14" s="4" t="s">
        <v>68</v>
      </c>
      <c r="B14" s="5" t="s">
        <v>4</v>
      </c>
      <c r="C14" s="18"/>
      <c r="D14" s="107"/>
      <c r="E14" s="19">
        <v>1008</v>
      </c>
      <c r="F14" s="33">
        <v>7.742</v>
      </c>
      <c r="G14" s="50"/>
    </row>
    <row r="15" spans="1:7" ht="14.1" customHeight="1" x14ac:dyDescent="0.25">
      <c r="A15" s="4" t="s">
        <v>70</v>
      </c>
      <c r="B15" s="5" t="s">
        <v>4</v>
      </c>
      <c r="C15" s="18"/>
      <c r="D15" s="107"/>
      <c r="E15" s="19">
        <v>1100</v>
      </c>
      <c r="F15" s="33">
        <v>8.1289999999999996</v>
      </c>
      <c r="G15" s="50"/>
    </row>
    <row r="16" spans="1:7" ht="14.1" customHeight="1" x14ac:dyDescent="0.25">
      <c r="A16" s="4" t="s">
        <v>69</v>
      </c>
      <c r="B16" s="5" t="s">
        <v>4</v>
      </c>
      <c r="C16" s="18"/>
      <c r="D16" s="107"/>
      <c r="E16" s="19">
        <v>1132</v>
      </c>
      <c r="F16" s="33">
        <v>8.4179999999999993</v>
      </c>
      <c r="G16" s="50"/>
    </row>
    <row r="17" spans="1:7" ht="14.1" customHeight="1" x14ac:dyDescent="0.25">
      <c r="A17" s="4" t="s">
        <v>71</v>
      </c>
      <c r="B17" s="5" t="s">
        <v>4</v>
      </c>
      <c r="C17" s="18"/>
      <c r="D17" s="107"/>
      <c r="E17" s="19">
        <v>1161</v>
      </c>
      <c r="F17" s="33">
        <v>8.7210000000000001</v>
      </c>
      <c r="G17" s="50"/>
    </row>
    <row r="18" spans="1:7" ht="14.1" customHeight="1" x14ac:dyDescent="0.25">
      <c r="A18" s="4" t="s">
        <v>74</v>
      </c>
      <c r="B18" s="5" t="s">
        <v>4</v>
      </c>
      <c r="C18" s="18"/>
      <c r="D18" s="107"/>
      <c r="E18" s="19">
        <v>1192</v>
      </c>
      <c r="F18" s="33">
        <v>9.0329999999999995</v>
      </c>
      <c r="G18" s="50"/>
    </row>
    <row r="19" spans="1:7" ht="14.1" customHeight="1" x14ac:dyDescent="0.25">
      <c r="A19" s="4" t="s">
        <v>73</v>
      </c>
      <c r="B19" s="5" t="s">
        <v>4</v>
      </c>
      <c r="C19" s="18"/>
      <c r="D19" s="107"/>
      <c r="E19" s="19">
        <v>1223</v>
      </c>
      <c r="F19" s="33">
        <v>9.3529999999999998</v>
      </c>
      <c r="G19" s="50"/>
    </row>
    <row r="20" spans="1:7" ht="14.1" customHeight="1" x14ac:dyDescent="0.25">
      <c r="A20" s="4" t="s">
        <v>72</v>
      </c>
      <c r="B20" s="5" t="s">
        <v>4</v>
      </c>
      <c r="C20" s="18"/>
      <c r="D20" s="107"/>
      <c r="E20" s="19">
        <v>1290</v>
      </c>
      <c r="F20" s="33">
        <v>10.013</v>
      </c>
      <c r="G20" s="50"/>
    </row>
    <row r="21" spans="1:7" ht="14.1" customHeight="1" x14ac:dyDescent="0.25">
      <c r="A21" s="4" t="s">
        <v>75</v>
      </c>
      <c r="B21" s="5" t="s">
        <v>4</v>
      </c>
      <c r="C21" s="18"/>
      <c r="D21" s="107"/>
      <c r="E21" s="19">
        <v>1399</v>
      </c>
      <c r="F21" s="33">
        <v>10.413</v>
      </c>
      <c r="G21" s="50"/>
    </row>
    <row r="22" spans="1:7" ht="14.1" customHeight="1" x14ac:dyDescent="0.25">
      <c r="A22" s="4" t="s">
        <v>76</v>
      </c>
      <c r="B22" s="5" t="s">
        <v>4</v>
      </c>
      <c r="C22" s="18"/>
      <c r="D22" s="107"/>
      <c r="E22" s="19">
        <v>1443</v>
      </c>
      <c r="F22" s="33">
        <v>10.81</v>
      </c>
      <c r="G22" s="50"/>
    </row>
    <row r="23" spans="1:7" ht="14.1" customHeight="1" x14ac:dyDescent="0.25">
      <c r="A23" s="4" t="s">
        <v>77</v>
      </c>
      <c r="B23" s="5" t="s">
        <v>4</v>
      </c>
      <c r="C23" s="18"/>
      <c r="D23" s="107"/>
      <c r="E23" s="19">
        <v>1483</v>
      </c>
      <c r="F23" s="33">
        <v>11.228999999999999</v>
      </c>
      <c r="G23" s="50"/>
    </row>
    <row r="24" spans="1:7" ht="14.1" customHeight="1" x14ac:dyDescent="0.25">
      <c r="A24" s="4" t="s">
        <v>78</v>
      </c>
      <c r="B24" s="5" t="s">
        <v>4</v>
      </c>
      <c r="C24" s="18"/>
      <c r="D24" s="107"/>
      <c r="E24" s="19">
        <v>1526</v>
      </c>
      <c r="F24" s="33">
        <v>11.661</v>
      </c>
      <c r="G24" s="50"/>
    </row>
    <row r="25" spans="1:7" ht="14.1" customHeight="1" x14ac:dyDescent="0.25">
      <c r="A25" s="4" t="s">
        <v>79</v>
      </c>
      <c r="B25" s="5" t="s">
        <v>4</v>
      </c>
      <c r="C25" s="18"/>
      <c r="D25" s="107"/>
      <c r="E25" s="19">
        <v>1569</v>
      </c>
      <c r="F25" s="33">
        <v>12.105</v>
      </c>
      <c r="G25" s="50"/>
    </row>
    <row r="26" spans="1:7" ht="14.1" customHeight="1" x14ac:dyDescent="0.25">
      <c r="A26" s="4" t="s">
        <v>80</v>
      </c>
      <c r="B26" s="5" t="s">
        <v>4</v>
      </c>
      <c r="C26" s="18"/>
      <c r="D26" s="107"/>
      <c r="E26" s="19">
        <v>1662</v>
      </c>
      <c r="F26" s="33">
        <v>13.023</v>
      </c>
      <c r="G26" s="50"/>
    </row>
    <row r="27" spans="1:7" ht="14.1" customHeight="1" x14ac:dyDescent="0.25">
      <c r="A27" s="4" t="s">
        <v>81</v>
      </c>
      <c r="B27" s="5" t="s">
        <v>4</v>
      </c>
      <c r="C27" s="18"/>
      <c r="D27" s="107"/>
      <c r="E27" s="19">
        <v>1625</v>
      </c>
      <c r="F27" s="33">
        <v>12.103</v>
      </c>
      <c r="G27" s="50"/>
    </row>
    <row r="28" spans="1:7" ht="14.1" customHeight="1" x14ac:dyDescent="0.25">
      <c r="A28" s="4" t="s">
        <v>82</v>
      </c>
      <c r="B28" s="5" t="s">
        <v>4</v>
      </c>
      <c r="C28" s="18"/>
      <c r="D28" s="107"/>
      <c r="E28" s="19">
        <v>1677</v>
      </c>
      <c r="F28" s="33">
        <v>12.571999999999999</v>
      </c>
      <c r="G28" s="50"/>
    </row>
    <row r="29" spans="1:7" ht="14.1" customHeight="1" x14ac:dyDescent="0.25">
      <c r="A29" s="4" t="s">
        <v>83</v>
      </c>
      <c r="B29" s="5" t="s">
        <v>4</v>
      </c>
      <c r="C29" s="18"/>
      <c r="D29" s="107"/>
      <c r="E29" s="19">
        <v>1724</v>
      </c>
      <c r="F29" s="33">
        <v>13.063000000000001</v>
      </c>
      <c r="G29" s="50"/>
    </row>
    <row r="30" spans="1:7" ht="14.1" customHeight="1" x14ac:dyDescent="0.25">
      <c r="A30" s="4" t="s">
        <v>84</v>
      </c>
      <c r="B30" s="5" t="s">
        <v>4</v>
      </c>
      <c r="C30" s="18"/>
      <c r="D30" s="107"/>
      <c r="E30" s="19">
        <v>1774</v>
      </c>
      <c r="F30" s="33">
        <v>13.567</v>
      </c>
      <c r="G30" s="50"/>
    </row>
    <row r="31" spans="1:7" ht="14.1" customHeight="1" x14ac:dyDescent="0.25">
      <c r="A31" s="4" t="s">
        <v>85</v>
      </c>
      <c r="B31" s="5" t="s">
        <v>4</v>
      </c>
      <c r="C31" s="18"/>
      <c r="D31" s="107"/>
      <c r="E31" s="19">
        <v>1824</v>
      </c>
      <c r="F31" s="33">
        <v>14.084</v>
      </c>
      <c r="G31" s="50"/>
    </row>
    <row r="32" spans="1:7" ht="14.1" customHeight="1" x14ac:dyDescent="0.25">
      <c r="A32" s="4" t="s">
        <v>86</v>
      </c>
      <c r="B32" s="5" t="s">
        <v>4</v>
      </c>
      <c r="C32" s="18"/>
      <c r="D32" s="107"/>
      <c r="E32" s="19">
        <v>1932</v>
      </c>
      <c r="F32" s="33">
        <v>15.146000000000001</v>
      </c>
      <c r="G32" s="50"/>
    </row>
    <row r="33" spans="1:7" ht="19.5" customHeight="1" thickBot="1" x14ac:dyDescent="0.3">
      <c r="A33" s="100" t="s">
        <v>174</v>
      </c>
      <c r="B33" s="101"/>
      <c r="C33" s="102"/>
      <c r="D33" s="102"/>
      <c r="E33" s="102"/>
      <c r="F33" s="103"/>
      <c r="G33" s="52"/>
    </row>
    <row r="34" spans="1:7" ht="14.1" customHeight="1" thickBot="1" x14ac:dyDescent="0.3">
      <c r="A34" s="40" t="s">
        <v>0</v>
      </c>
      <c r="B34" s="41" t="s">
        <v>3</v>
      </c>
      <c r="C34" s="42"/>
      <c r="D34" s="42" t="s">
        <v>1</v>
      </c>
      <c r="E34" s="71" t="s">
        <v>8</v>
      </c>
      <c r="F34" s="72" t="s">
        <v>9</v>
      </c>
      <c r="G34" s="43"/>
    </row>
    <row r="35" spans="1:7" ht="14.1" customHeight="1" x14ac:dyDescent="0.25">
      <c r="A35" s="4" t="s">
        <v>12</v>
      </c>
      <c r="B35" s="5" t="s">
        <v>4</v>
      </c>
      <c r="C35" s="53"/>
      <c r="D35" s="112" t="s">
        <v>179</v>
      </c>
      <c r="E35" s="19">
        <v>2196</v>
      </c>
      <c r="F35" s="33">
        <v>16.497</v>
      </c>
      <c r="G35" s="31"/>
    </row>
    <row r="36" spans="1:7" ht="14.1" customHeight="1" x14ac:dyDescent="0.25">
      <c r="A36" s="4" t="s">
        <v>16</v>
      </c>
      <c r="B36" s="5" t="s">
        <v>4</v>
      </c>
      <c r="C36" s="53"/>
      <c r="D36" s="112"/>
      <c r="E36" s="19">
        <v>2252</v>
      </c>
      <c r="F36" s="33">
        <v>17.003</v>
      </c>
      <c r="G36" s="31"/>
    </row>
    <row r="37" spans="1:7" ht="14.1" customHeight="1" x14ac:dyDescent="0.25">
      <c r="A37" s="4" t="s">
        <v>20</v>
      </c>
      <c r="B37" s="5" t="s">
        <v>4</v>
      </c>
      <c r="C37" s="53"/>
      <c r="D37" s="112"/>
      <c r="E37" s="19">
        <v>2303</v>
      </c>
      <c r="F37" s="33">
        <v>17.54</v>
      </c>
      <c r="G37" s="31"/>
    </row>
    <row r="38" spans="1:7" ht="14.1" customHeight="1" x14ac:dyDescent="0.25">
      <c r="A38" s="4" t="s">
        <v>24</v>
      </c>
      <c r="B38" s="5" t="s">
        <v>4</v>
      </c>
      <c r="C38" s="53"/>
      <c r="D38" s="112"/>
      <c r="E38" s="19">
        <v>2358</v>
      </c>
      <c r="F38" s="33">
        <v>18.088000000000001</v>
      </c>
      <c r="G38" s="31"/>
    </row>
    <row r="39" spans="1:7" ht="14.1" customHeight="1" x14ac:dyDescent="0.25">
      <c r="A39" s="4" t="s">
        <v>28</v>
      </c>
      <c r="B39" s="5" t="s">
        <v>4</v>
      </c>
      <c r="C39" s="53"/>
      <c r="D39" s="112"/>
      <c r="E39" s="19">
        <v>2413</v>
      </c>
      <c r="F39" s="33">
        <v>18.657</v>
      </c>
      <c r="G39" s="31"/>
    </row>
    <row r="40" spans="1:7" ht="14.1" customHeight="1" x14ac:dyDescent="0.25">
      <c r="A40" s="4" t="s">
        <v>32</v>
      </c>
      <c r="B40" s="5" t="s">
        <v>4</v>
      </c>
      <c r="C40" s="53"/>
      <c r="D40" s="112"/>
      <c r="E40" s="58">
        <v>2532</v>
      </c>
      <c r="F40" s="57">
        <v>19.832999999999998</v>
      </c>
      <c r="G40" s="31"/>
    </row>
    <row r="41" spans="1:7" ht="14.1" customHeight="1" x14ac:dyDescent="0.25">
      <c r="A41" s="4" t="s">
        <v>13</v>
      </c>
      <c r="B41" s="5" t="s">
        <v>4</v>
      </c>
      <c r="C41" s="53"/>
      <c r="D41" s="112"/>
      <c r="E41" s="58">
        <v>2539</v>
      </c>
      <c r="F41" s="57">
        <v>19.126000000000001</v>
      </c>
      <c r="G41" s="31"/>
    </row>
    <row r="42" spans="1:7" ht="14.1" customHeight="1" x14ac:dyDescent="0.25">
      <c r="A42" s="4" t="s">
        <v>17</v>
      </c>
      <c r="B42" s="5" t="s">
        <v>4</v>
      </c>
      <c r="C42" s="53"/>
      <c r="D42" s="112"/>
      <c r="E42" s="19">
        <v>2607</v>
      </c>
      <c r="F42" s="33">
        <v>19.739999999999998</v>
      </c>
      <c r="G42" s="31"/>
    </row>
    <row r="43" spans="1:7" ht="14.1" customHeight="1" x14ac:dyDescent="0.25">
      <c r="A43" s="4" t="s">
        <v>21</v>
      </c>
      <c r="B43" s="5" t="s">
        <v>4</v>
      </c>
      <c r="C43" s="53"/>
      <c r="D43" s="112"/>
      <c r="E43" s="19">
        <v>2669</v>
      </c>
      <c r="F43" s="33">
        <v>20.39</v>
      </c>
      <c r="G43" s="31"/>
    </row>
    <row r="44" spans="1:7" ht="14.1" customHeight="1" x14ac:dyDescent="0.25">
      <c r="A44" s="4" t="s">
        <v>25</v>
      </c>
      <c r="B44" s="5" t="s">
        <v>4</v>
      </c>
      <c r="C44" s="53"/>
      <c r="D44" s="112"/>
      <c r="E44" s="19">
        <v>2736</v>
      </c>
      <c r="F44" s="33">
        <v>21.061</v>
      </c>
      <c r="G44" s="31"/>
    </row>
    <row r="45" spans="1:7" ht="14.1" customHeight="1" x14ac:dyDescent="0.25">
      <c r="A45" s="4" t="s">
        <v>29</v>
      </c>
      <c r="B45" s="5" t="s">
        <v>4</v>
      </c>
      <c r="C45" s="53"/>
      <c r="D45" s="112"/>
      <c r="E45" s="20">
        <v>2803</v>
      </c>
      <c r="F45" s="56">
        <v>21.754000000000001</v>
      </c>
      <c r="G45" s="31"/>
    </row>
    <row r="46" spans="1:7" ht="14.1" customHeight="1" x14ac:dyDescent="0.25">
      <c r="A46" s="4" t="s">
        <v>33</v>
      </c>
      <c r="B46" s="5" t="s">
        <v>4</v>
      </c>
      <c r="C46" s="53"/>
      <c r="D46" s="112"/>
      <c r="E46" s="19">
        <v>2948</v>
      </c>
      <c r="F46" s="33">
        <v>23.187999999999999</v>
      </c>
      <c r="G46" s="31"/>
    </row>
    <row r="47" spans="1:7" ht="14.1" customHeight="1" x14ac:dyDescent="0.25">
      <c r="A47" s="4" t="s">
        <v>14</v>
      </c>
      <c r="B47" s="5" t="s">
        <v>4</v>
      </c>
      <c r="C47" s="53"/>
      <c r="D47" s="112"/>
      <c r="E47" s="19">
        <v>2809</v>
      </c>
      <c r="F47" s="33">
        <v>21.161000000000001</v>
      </c>
      <c r="G47" s="31"/>
    </row>
    <row r="48" spans="1:7" ht="14.1" customHeight="1" x14ac:dyDescent="0.25">
      <c r="A48" s="4" t="s">
        <v>18</v>
      </c>
      <c r="B48" s="5" t="s">
        <v>4</v>
      </c>
      <c r="C48" s="53"/>
      <c r="D48" s="112"/>
      <c r="E48" s="19">
        <v>2885</v>
      </c>
      <c r="F48" s="33">
        <v>21.847000000000001</v>
      </c>
      <c r="G48" s="31"/>
    </row>
    <row r="49" spans="1:10" ht="14.1" customHeight="1" x14ac:dyDescent="0.25">
      <c r="A49" s="4" t="s">
        <v>22</v>
      </c>
      <c r="B49" s="5" t="s">
        <v>4</v>
      </c>
      <c r="C49" s="53"/>
      <c r="D49" s="112"/>
      <c r="E49" s="19">
        <v>2954</v>
      </c>
      <c r="F49" s="33">
        <v>22.57</v>
      </c>
      <c r="G49" s="31"/>
    </row>
    <row r="50" spans="1:10" ht="14.1" customHeight="1" x14ac:dyDescent="0.25">
      <c r="A50" s="4" t="s">
        <v>26</v>
      </c>
      <c r="B50" s="5" t="s">
        <v>4</v>
      </c>
      <c r="C50" s="53"/>
      <c r="D50" s="112"/>
      <c r="E50" s="19">
        <v>3028</v>
      </c>
      <c r="F50" s="33">
        <v>23.312999999999999</v>
      </c>
      <c r="G50" s="31"/>
    </row>
    <row r="51" spans="1:10" ht="14.1" customHeight="1" x14ac:dyDescent="0.25">
      <c r="A51" s="4" t="s">
        <v>30</v>
      </c>
      <c r="B51" s="5" t="s">
        <v>4</v>
      </c>
      <c r="C51" s="53"/>
      <c r="D51" s="112"/>
      <c r="E51" s="20">
        <v>3102</v>
      </c>
      <c r="F51" s="56">
        <v>24.077999999999999</v>
      </c>
      <c r="G51" s="31"/>
    </row>
    <row r="52" spans="1:10" ht="14.1" customHeight="1" x14ac:dyDescent="0.25">
      <c r="A52" s="4" t="s">
        <v>34</v>
      </c>
      <c r="B52" s="5" t="s">
        <v>4</v>
      </c>
      <c r="C52" s="53"/>
      <c r="D52" s="112"/>
      <c r="E52" s="19">
        <v>3262</v>
      </c>
      <c r="F52" s="33">
        <v>25.655999999999999</v>
      </c>
      <c r="G52" s="31"/>
    </row>
    <row r="53" spans="1:10" ht="14.1" customHeight="1" x14ac:dyDescent="0.25">
      <c r="A53" s="4" t="s">
        <v>15</v>
      </c>
      <c r="B53" s="5" t="s">
        <v>4</v>
      </c>
      <c r="C53" s="53"/>
      <c r="D53" s="112"/>
      <c r="E53" s="19">
        <v>3110</v>
      </c>
      <c r="F53" s="33">
        <v>23.484999999999999</v>
      </c>
      <c r="G53" s="31"/>
    </row>
    <row r="54" spans="1:10" ht="14.1" customHeight="1" x14ac:dyDescent="0.25">
      <c r="A54" s="4" t="s">
        <v>45</v>
      </c>
      <c r="B54" s="5" t="s">
        <v>4</v>
      </c>
      <c r="C54" s="53"/>
      <c r="D54" s="112"/>
      <c r="E54" s="19">
        <v>3190</v>
      </c>
      <c r="F54" s="33">
        <v>24.207000000000001</v>
      </c>
      <c r="G54" s="31"/>
    </row>
    <row r="55" spans="1:10" ht="14.1" customHeight="1" x14ac:dyDescent="0.25">
      <c r="A55" s="4" t="s">
        <v>19</v>
      </c>
      <c r="B55" s="5" t="s">
        <v>4</v>
      </c>
      <c r="C55" s="53"/>
      <c r="D55" s="112"/>
      <c r="E55" s="19">
        <v>3263</v>
      </c>
      <c r="F55" s="33">
        <v>24.972999999999999</v>
      </c>
      <c r="G55" s="31"/>
    </row>
    <row r="56" spans="1:10" ht="14.1" customHeight="1" x14ac:dyDescent="0.25">
      <c r="A56" s="4" t="s">
        <v>23</v>
      </c>
      <c r="B56" s="5" t="s">
        <v>4</v>
      </c>
      <c r="C56" s="53"/>
      <c r="D56" s="112"/>
      <c r="E56" s="19">
        <v>3342</v>
      </c>
      <c r="F56" s="33">
        <v>25.763999999999999</v>
      </c>
      <c r="G56" s="31"/>
    </row>
    <row r="57" spans="1:10" ht="14.1" customHeight="1" x14ac:dyDescent="0.25">
      <c r="A57" s="4" t="s">
        <v>27</v>
      </c>
      <c r="B57" s="5" t="s">
        <v>4</v>
      </c>
      <c r="C57" s="53"/>
      <c r="D57" s="112"/>
      <c r="E57" s="20">
        <v>3421</v>
      </c>
      <c r="F57" s="56">
        <v>26.581</v>
      </c>
      <c r="G57" s="31"/>
    </row>
    <row r="58" spans="1:10" ht="14.1" customHeight="1" x14ac:dyDescent="0.25">
      <c r="A58" s="4" t="s">
        <v>31</v>
      </c>
      <c r="B58" s="5" t="s">
        <v>4</v>
      </c>
      <c r="C58" s="53"/>
      <c r="D58" s="113"/>
      <c r="E58" s="19">
        <v>3592</v>
      </c>
      <c r="F58" s="33">
        <v>28.271999999999998</v>
      </c>
      <c r="G58" s="32"/>
    </row>
    <row r="59" spans="1:10" ht="14.1" customHeight="1" thickBot="1" x14ac:dyDescent="0.3">
      <c r="A59" s="87" t="s">
        <v>170</v>
      </c>
      <c r="B59" s="88"/>
      <c r="C59" s="89"/>
      <c r="D59" s="89"/>
      <c r="E59" s="89"/>
      <c r="F59" s="91"/>
      <c r="G59" s="38"/>
    </row>
    <row r="60" spans="1:10" ht="14.1" customHeight="1" thickBot="1" x14ac:dyDescent="0.3">
      <c r="A60" s="40" t="s">
        <v>0</v>
      </c>
      <c r="B60" s="41" t="s">
        <v>3</v>
      </c>
      <c r="C60" s="42" t="s">
        <v>10</v>
      </c>
      <c r="D60" s="42" t="s">
        <v>1</v>
      </c>
      <c r="E60" s="71" t="s">
        <v>8</v>
      </c>
      <c r="F60" s="72" t="s">
        <v>9</v>
      </c>
      <c r="G60" s="43"/>
    </row>
    <row r="61" spans="1:10" s="17" customFormat="1" ht="14.1" customHeight="1" x14ac:dyDescent="0.25">
      <c r="A61" s="16" t="s">
        <v>87</v>
      </c>
      <c r="B61" s="16" t="s">
        <v>4</v>
      </c>
      <c r="C61" s="49">
        <v>350</v>
      </c>
      <c r="D61" s="6" t="s">
        <v>51</v>
      </c>
      <c r="E61" s="63">
        <f>2*E204+4*E226+E218</f>
        <v>1043</v>
      </c>
      <c r="F61" s="59">
        <f>F204*2+F226*4+F218</f>
        <v>6.5568</v>
      </c>
      <c r="G61" s="44"/>
      <c r="H61" s="2"/>
      <c r="I61" s="2"/>
      <c r="J61" s="2"/>
    </row>
    <row r="62" spans="1:10" s="17" customFormat="1" ht="14.1" customHeight="1" x14ac:dyDescent="0.25">
      <c r="A62" s="16" t="s">
        <v>88</v>
      </c>
      <c r="B62" s="16" t="s">
        <v>4</v>
      </c>
      <c r="C62" s="49">
        <v>350</v>
      </c>
      <c r="D62" s="6" t="s">
        <v>56</v>
      </c>
      <c r="E62" s="63">
        <f>2*E204+4*E227+E219</f>
        <v>1189</v>
      </c>
      <c r="F62" s="59">
        <f>F204*2+4*F227+F219</f>
        <v>7.4210000000000003</v>
      </c>
      <c r="G62" s="45"/>
      <c r="H62" s="2"/>
      <c r="I62" s="2"/>
      <c r="J62" s="2"/>
    </row>
    <row r="63" spans="1:10" s="17" customFormat="1" ht="14.1" customHeight="1" x14ac:dyDescent="0.25">
      <c r="A63" s="16" t="s">
        <v>89</v>
      </c>
      <c r="B63" s="16" t="s">
        <v>4</v>
      </c>
      <c r="C63" s="49">
        <v>350</v>
      </c>
      <c r="D63" s="6" t="s">
        <v>55</v>
      </c>
      <c r="E63" s="63">
        <f>2*E204+4*E228+E220</f>
        <v>1339</v>
      </c>
      <c r="F63" s="59">
        <f>F204*2+4*F228+F220</f>
        <v>8.2531999999999996</v>
      </c>
      <c r="G63" s="46"/>
      <c r="H63" s="2"/>
      <c r="I63" s="2"/>
      <c r="J63" s="2"/>
    </row>
    <row r="64" spans="1:10" s="17" customFormat="1" ht="14.1" customHeight="1" x14ac:dyDescent="0.25">
      <c r="A64" s="16" t="s">
        <v>90</v>
      </c>
      <c r="B64" s="16" t="s">
        <v>4</v>
      </c>
      <c r="C64" s="49">
        <v>350</v>
      </c>
      <c r="D64" s="6" t="s">
        <v>54</v>
      </c>
      <c r="E64" s="63">
        <f>2*E204+4*E229+E221</f>
        <v>1485</v>
      </c>
      <c r="F64" s="59">
        <f>F204*2+4*F229+F221</f>
        <v>9.0853999999999999</v>
      </c>
      <c r="G64" s="46"/>
      <c r="H64" s="2"/>
      <c r="I64" s="2"/>
      <c r="J64" s="2"/>
    </row>
    <row r="65" spans="1:10" s="17" customFormat="1" ht="14.1" customHeight="1" x14ac:dyDescent="0.25">
      <c r="A65" s="16" t="s">
        <v>91</v>
      </c>
      <c r="B65" s="16" t="s">
        <v>4</v>
      </c>
      <c r="C65" s="49">
        <v>350</v>
      </c>
      <c r="D65" s="6" t="s">
        <v>52</v>
      </c>
      <c r="E65" s="63">
        <f>2*E204+4*E230+E222</f>
        <v>1627</v>
      </c>
      <c r="F65" s="59">
        <f>F204*2+4*F230+F222</f>
        <v>9.9176000000000002</v>
      </c>
      <c r="G65" s="46"/>
      <c r="H65" s="2"/>
      <c r="I65" s="2"/>
      <c r="J65" s="2"/>
    </row>
    <row r="66" spans="1:10" s="17" customFormat="1" ht="14.1" customHeight="1" x14ac:dyDescent="0.25">
      <c r="A66" s="16" t="s">
        <v>92</v>
      </c>
      <c r="B66" s="16" t="s">
        <v>4</v>
      </c>
      <c r="C66" s="49">
        <v>350</v>
      </c>
      <c r="D66" s="6" t="s">
        <v>53</v>
      </c>
      <c r="E66" s="63">
        <f>2*E204+4*E231+E223</f>
        <v>1923</v>
      </c>
      <c r="F66" s="59">
        <f>F204*2+4*F231+F223</f>
        <v>11.621999999999998</v>
      </c>
      <c r="G66" s="46"/>
      <c r="H66" s="2"/>
      <c r="I66" s="2"/>
      <c r="J66" s="2"/>
    </row>
    <row r="67" spans="1:10" s="17" customFormat="1" ht="14.1" customHeight="1" x14ac:dyDescent="0.25">
      <c r="A67" s="16" t="s">
        <v>63</v>
      </c>
      <c r="B67" s="16" t="s">
        <v>4</v>
      </c>
      <c r="C67" s="49">
        <v>350</v>
      </c>
      <c r="D67" s="6" t="s">
        <v>57</v>
      </c>
      <c r="E67" s="63">
        <f>2*E205+5*E226+E218</f>
        <v>1284</v>
      </c>
      <c r="F67" s="59">
        <f>2*F205+5*F226+F218</f>
        <v>8.0887999999999991</v>
      </c>
      <c r="G67" s="46"/>
      <c r="H67" s="2"/>
      <c r="I67" s="2"/>
      <c r="J67" s="2"/>
    </row>
    <row r="68" spans="1:10" ht="14.1" customHeight="1" x14ac:dyDescent="0.25">
      <c r="A68" s="5" t="s">
        <v>64</v>
      </c>
      <c r="B68" s="5" t="s">
        <v>4</v>
      </c>
      <c r="C68" s="49">
        <v>350</v>
      </c>
      <c r="D68" s="6" t="s">
        <v>58</v>
      </c>
      <c r="E68" s="63">
        <f>2*E205+5*E227+E219</f>
        <v>1464</v>
      </c>
      <c r="F68" s="59">
        <f>2*F205+5*F227+F219</f>
        <v>9.1509999999999998</v>
      </c>
      <c r="G68" s="46"/>
    </row>
    <row r="69" spans="1:10" ht="14.1" customHeight="1" x14ac:dyDescent="0.25">
      <c r="A69" s="5" t="s">
        <v>65</v>
      </c>
      <c r="B69" s="5" t="s">
        <v>4</v>
      </c>
      <c r="C69" s="49">
        <v>350</v>
      </c>
      <c r="D69" s="6" t="s">
        <v>59</v>
      </c>
      <c r="E69" s="63">
        <f>2*E205+5*E228+E220</f>
        <v>1649</v>
      </c>
      <c r="F69" s="59">
        <f>2*F205+5*F228+F220</f>
        <v>10.1732</v>
      </c>
      <c r="G69" s="46"/>
    </row>
    <row r="70" spans="1:10" ht="14.1" customHeight="1" x14ac:dyDescent="0.25">
      <c r="A70" s="5" t="s">
        <v>66</v>
      </c>
      <c r="B70" s="5" t="s">
        <v>4</v>
      </c>
      <c r="C70" s="49">
        <v>350</v>
      </c>
      <c r="D70" s="6" t="s">
        <v>60</v>
      </c>
      <c r="E70" s="63">
        <f>2*E205+5*E229+E221</f>
        <v>1829</v>
      </c>
      <c r="F70" s="59">
        <f>2*F205+5*F229+F221</f>
        <v>11.195400000000001</v>
      </c>
      <c r="G70" s="46"/>
    </row>
    <row r="71" spans="1:10" ht="14.1" customHeight="1" x14ac:dyDescent="0.25">
      <c r="A71" s="5" t="s">
        <v>67</v>
      </c>
      <c r="B71" s="5" t="s">
        <v>4</v>
      </c>
      <c r="C71" s="49">
        <v>350</v>
      </c>
      <c r="D71" s="6" t="s">
        <v>61</v>
      </c>
      <c r="E71" s="63">
        <f>2*E205+5*E230+E222</f>
        <v>2004</v>
      </c>
      <c r="F71" s="59">
        <f>2*F205+5*F230+F222</f>
        <v>12.217600000000001</v>
      </c>
      <c r="G71" s="46"/>
    </row>
    <row r="72" spans="1:10" ht="14.1" customHeight="1" x14ac:dyDescent="0.25">
      <c r="A72" s="5" t="s">
        <v>68</v>
      </c>
      <c r="B72" s="5" t="s">
        <v>4</v>
      </c>
      <c r="C72" s="49">
        <v>350</v>
      </c>
      <c r="D72" s="6" t="s">
        <v>62</v>
      </c>
      <c r="E72" s="63">
        <f>2*E205+5*E231+E223</f>
        <v>2369</v>
      </c>
      <c r="F72" s="59">
        <f>2*F205+5*F231+F223</f>
        <v>14.311999999999999</v>
      </c>
      <c r="G72" s="46"/>
    </row>
    <row r="73" spans="1:10" ht="14.1" customHeight="1" x14ac:dyDescent="0.25">
      <c r="A73" s="5" t="s">
        <v>110</v>
      </c>
      <c r="B73" s="5" t="s">
        <v>4</v>
      </c>
      <c r="C73" s="49">
        <v>300</v>
      </c>
      <c r="D73" s="6" t="s">
        <v>112</v>
      </c>
      <c r="E73" s="64">
        <f>2*E206+6*E226+2*E218</f>
        <v>1566</v>
      </c>
      <c r="F73" s="76">
        <f>2*F206+6*F226+2*F218</f>
        <v>9.9096000000000011</v>
      </c>
      <c r="G73" s="46"/>
    </row>
    <row r="74" spans="1:10" ht="14.1" customHeight="1" x14ac:dyDescent="0.25">
      <c r="A74" s="5" t="s">
        <v>109</v>
      </c>
      <c r="B74" s="5" t="s">
        <v>4</v>
      </c>
      <c r="C74" s="49">
        <v>300</v>
      </c>
      <c r="D74" s="6" t="s">
        <v>111</v>
      </c>
      <c r="E74" s="64">
        <f>2*E206+6*E227+2*E219</f>
        <v>1790</v>
      </c>
      <c r="F74" s="76">
        <f>2*F206+6*F227+2*F219</f>
        <v>11.241999999999999</v>
      </c>
      <c r="G74" s="46"/>
    </row>
    <row r="75" spans="1:10" ht="14.1" customHeight="1" x14ac:dyDescent="0.25">
      <c r="A75" s="5" t="s">
        <v>108</v>
      </c>
      <c r="B75" s="5" t="s">
        <v>4</v>
      </c>
      <c r="C75" s="49">
        <v>300</v>
      </c>
      <c r="D75" s="6" t="s">
        <v>113</v>
      </c>
      <c r="E75" s="64">
        <f>2*E206+6*E228+2*E220</f>
        <v>2020</v>
      </c>
      <c r="F75" s="76">
        <f>2*F206+6*F228+2*F220</f>
        <v>12.526400000000001</v>
      </c>
      <c r="G75" s="46"/>
    </row>
    <row r="76" spans="1:10" ht="14.1" customHeight="1" x14ac:dyDescent="0.25">
      <c r="A76" s="5" t="s">
        <v>107</v>
      </c>
      <c r="B76" s="5" t="s">
        <v>4</v>
      </c>
      <c r="C76" s="49">
        <v>300</v>
      </c>
      <c r="D76" s="6" t="s">
        <v>114</v>
      </c>
      <c r="E76" s="64">
        <f>2*E206+6*E229+2*E221</f>
        <v>2244</v>
      </c>
      <c r="F76" s="76">
        <f>2*F206+6*F229+2*F221</f>
        <v>13.8108</v>
      </c>
      <c r="G76" s="46"/>
    </row>
    <row r="77" spans="1:10" ht="14.1" customHeight="1" x14ac:dyDescent="0.25">
      <c r="A77" s="5" t="s">
        <v>106</v>
      </c>
      <c r="B77" s="5" t="s">
        <v>4</v>
      </c>
      <c r="C77" s="49">
        <v>300</v>
      </c>
      <c r="D77" s="6" t="s">
        <v>115</v>
      </c>
      <c r="E77" s="64">
        <f>2*E206+6*E230+2*E222</f>
        <v>2462</v>
      </c>
      <c r="F77" s="76">
        <f>2*F206+6*F230+2*F222</f>
        <v>15.095200000000002</v>
      </c>
      <c r="G77" s="46"/>
    </row>
    <row r="78" spans="1:10" ht="14.1" customHeight="1" x14ac:dyDescent="0.25">
      <c r="A78" s="5" t="s">
        <v>105</v>
      </c>
      <c r="B78" s="5" t="s">
        <v>4</v>
      </c>
      <c r="C78" s="49">
        <v>300</v>
      </c>
      <c r="D78" s="6" t="s">
        <v>116</v>
      </c>
      <c r="E78" s="64">
        <f>2*E206+6*E231+2*E223</f>
        <v>2916</v>
      </c>
      <c r="F78" s="76">
        <f>2*F206+6*F231+2*F223</f>
        <v>17.724</v>
      </c>
      <c r="G78" s="46"/>
    </row>
    <row r="79" spans="1:10" ht="14.1" customHeight="1" x14ac:dyDescent="0.25">
      <c r="A79" s="5" t="s">
        <v>104</v>
      </c>
      <c r="B79" s="5" t="s">
        <v>4</v>
      </c>
      <c r="C79" s="49">
        <v>250</v>
      </c>
      <c r="D79" s="6" t="s">
        <v>117</v>
      </c>
      <c r="E79" s="64">
        <f>2*E207+7*E226+2*E218</f>
        <v>1807</v>
      </c>
      <c r="F79" s="76">
        <f>2*F207+7*F226+2*F218</f>
        <v>11.4216</v>
      </c>
      <c r="G79" s="46"/>
    </row>
    <row r="80" spans="1:10" ht="14.1" customHeight="1" x14ac:dyDescent="0.25">
      <c r="A80" s="5" t="s">
        <v>103</v>
      </c>
      <c r="B80" s="5" t="s">
        <v>4</v>
      </c>
      <c r="C80" s="49">
        <v>250</v>
      </c>
      <c r="D80" s="6" t="s">
        <v>118</v>
      </c>
      <c r="E80" s="64">
        <f>2*E207+7*E227+2*E219</f>
        <v>2065</v>
      </c>
      <c r="F80" s="76">
        <f>2*F207+7*F227+2*F219</f>
        <v>12.952</v>
      </c>
      <c r="G80" s="46"/>
    </row>
    <row r="81" spans="1:7" ht="14.1" customHeight="1" x14ac:dyDescent="0.25">
      <c r="A81" s="5" t="s">
        <v>102</v>
      </c>
      <c r="B81" s="5" t="s">
        <v>4</v>
      </c>
      <c r="C81" s="49">
        <v>250</v>
      </c>
      <c r="D81" s="6" t="s">
        <v>122</v>
      </c>
      <c r="E81" s="64">
        <f>2*E207+7*E228+2*E220</f>
        <v>2330</v>
      </c>
      <c r="F81" s="76">
        <f>2*F207+7*F228+2*F220</f>
        <v>14.426400000000001</v>
      </c>
      <c r="G81" s="46"/>
    </row>
    <row r="82" spans="1:7" ht="14.1" customHeight="1" x14ac:dyDescent="0.25">
      <c r="A82" s="5" t="s">
        <v>101</v>
      </c>
      <c r="B82" s="5" t="s">
        <v>4</v>
      </c>
      <c r="C82" s="49">
        <v>250</v>
      </c>
      <c r="D82" s="6" t="s">
        <v>121</v>
      </c>
      <c r="E82" s="64">
        <f>2*E207+7*E229+2*E221</f>
        <v>2588</v>
      </c>
      <c r="F82" s="76">
        <f>2*F207+7*F229+2*F221</f>
        <v>15.9008</v>
      </c>
      <c r="G82" s="46"/>
    </row>
    <row r="83" spans="1:7" ht="14.1" customHeight="1" x14ac:dyDescent="0.25">
      <c r="A83" s="5" t="s">
        <v>100</v>
      </c>
      <c r="B83" s="5" t="s">
        <v>4</v>
      </c>
      <c r="C83" s="49">
        <v>250</v>
      </c>
      <c r="D83" s="6" t="s">
        <v>120</v>
      </c>
      <c r="E83" s="64">
        <f>2*E207+7*E230+2*E222</f>
        <v>2839</v>
      </c>
      <c r="F83" s="76">
        <f>2*F207+7*F230+2*F222</f>
        <v>17.3752</v>
      </c>
      <c r="G83" s="46"/>
    </row>
    <row r="84" spans="1:7" ht="14.1" customHeight="1" x14ac:dyDescent="0.25">
      <c r="A84" s="5" t="s">
        <v>99</v>
      </c>
      <c r="B84" s="5" t="s">
        <v>4</v>
      </c>
      <c r="C84" s="49">
        <v>250</v>
      </c>
      <c r="D84" s="6" t="s">
        <v>119</v>
      </c>
      <c r="E84" s="64">
        <f>2*E207+7*E231+2*E223</f>
        <v>3362</v>
      </c>
      <c r="F84" s="76">
        <f>2*F207+7*F231+2*F223</f>
        <v>20.393999999999998</v>
      </c>
      <c r="G84" s="46"/>
    </row>
    <row r="85" spans="1:7" ht="14.1" customHeight="1" x14ac:dyDescent="0.25">
      <c r="A85" s="5" t="s">
        <v>98</v>
      </c>
      <c r="B85" s="5" t="s">
        <v>4</v>
      </c>
      <c r="C85" s="49">
        <v>200</v>
      </c>
      <c r="D85" s="6" t="s">
        <v>147</v>
      </c>
      <c r="E85" s="64">
        <f>2*E208+8*E226+2*E218</f>
        <v>2048</v>
      </c>
      <c r="F85" s="76">
        <f>2*F208+8*F226+2*F218</f>
        <v>12.9536</v>
      </c>
      <c r="G85" s="46"/>
    </row>
    <row r="86" spans="1:7" ht="14.1" customHeight="1" x14ac:dyDescent="0.25">
      <c r="A86" s="5" t="s">
        <v>97</v>
      </c>
      <c r="B86" s="5" t="s">
        <v>4</v>
      </c>
      <c r="C86" s="49">
        <v>200</v>
      </c>
      <c r="D86" s="6" t="s">
        <v>148</v>
      </c>
      <c r="E86" s="64">
        <f>2*E208+8*E227+2*E219</f>
        <v>2340</v>
      </c>
      <c r="F86" s="76">
        <f>2*F208+8*F227+2*F219</f>
        <v>14.682</v>
      </c>
      <c r="G86" s="46"/>
    </row>
    <row r="87" spans="1:7" ht="14.1" customHeight="1" x14ac:dyDescent="0.25">
      <c r="A87" s="5" t="s">
        <v>96</v>
      </c>
      <c r="B87" s="5" t="s">
        <v>4</v>
      </c>
      <c r="C87" s="49">
        <v>200</v>
      </c>
      <c r="D87" s="6" t="s">
        <v>149</v>
      </c>
      <c r="E87" s="64">
        <f>2*E208+8*E228+2*E220</f>
        <v>2640</v>
      </c>
      <c r="F87" s="76">
        <f>2*F208+8*F228+2*F220</f>
        <v>16.346399999999999</v>
      </c>
      <c r="G87" s="46"/>
    </row>
    <row r="88" spans="1:7" ht="14.1" customHeight="1" x14ac:dyDescent="0.25">
      <c r="A88" s="5" t="s">
        <v>95</v>
      </c>
      <c r="B88" s="5" t="s">
        <v>4</v>
      </c>
      <c r="C88" s="49">
        <v>200</v>
      </c>
      <c r="D88" s="6" t="s">
        <v>150</v>
      </c>
      <c r="E88" s="64">
        <f>2*E208+8*E229+2*E221</f>
        <v>2932</v>
      </c>
      <c r="F88" s="76">
        <f>2*F208+8*F229+2*F221</f>
        <v>18.0108</v>
      </c>
      <c r="G88" s="46"/>
    </row>
    <row r="89" spans="1:7" ht="14.1" customHeight="1" x14ac:dyDescent="0.25">
      <c r="A89" s="5" t="s">
        <v>94</v>
      </c>
      <c r="B89" s="5" t="s">
        <v>4</v>
      </c>
      <c r="C89" s="49">
        <v>200</v>
      </c>
      <c r="D89" s="6" t="s">
        <v>151</v>
      </c>
      <c r="E89" s="64">
        <f>2*E208+8*E230+2*E222</f>
        <v>3216</v>
      </c>
      <c r="F89" s="76">
        <f>2*F208+8*F230+2*F222</f>
        <v>19.6752</v>
      </c>
      <c r="G89" s="46"/>
    </row>
    <row r="90" spans="1:7" ht="14.1" customHeight="1" x14ac:dyDescent="0.25">
      <c r="A90" s="5" t="s">
        <v>93</v>
      </c>
      <c r="B90" s="5" t="s">
        <v>4</v>
      </c>
      <c r="C90" s="49">
        <v>200</v>
      </c>
      <c r="D90" s="6" t="s">
        <v>152</v>
      </c>
      <c r="E90" s="64">
        <f>2*E208+8*E231+2*E223</f>
        <v>3808</v>
      </c>
      <c r="F90" s="76">
        <f>2*F208+8*F231+2*F223</f>
        <v>23.084</v>
      </c>
      <c r="G90" s="47"/>
    </row>
    <row r="91" spans="1:7" ht="14.1" customHeight="1" thickBot="1" x14ac:dyDescent="0.3">
      <c r="A91" s="88" t="s">
        <v>178</v>
      </c>
      <c r="B91" s="88"/>
      <c r="C91" s="89"/>
      <c r="D91" s="89"/>
      <c r="E91" s="89"/>
      <c r="F91" s="91"/>
      <c r="G91" s="37"/>
    </row>
    <row r="92" spans="1:7" ht="14.1" customHeight="1" thickBot="1" x14ac:dyDescent="0.3">
      <c r="A92" s="40" t="s">
        <v>0</v>
      </c>
      <c r="B92" s="41" t="s">
        <v>3</v>
      </c>
      <c r="C92" s="42" t="s">
        <v>10</v>
      </c>
      <c r="D92" s="42" t="s">
        <v>1</v>
      </c>
      <c r="E92" s="71" t="s">
        <v>8</v>
      </c>
      <c r="F92" s="72" t="s">
        <v>9</v>
      </c>
      <c r="G92" s="43"/>
    </row>
    <row r="93" spans="1:7" ht="14.1" customHeight="1" x14ac:dyDescent="0.25">
      <c r="A93" s="4" t="s">
        <v>87</v>
      </c>
      <c r="B93" s="10"/>
      <c r="C93" s="49">
        <v>350</v>
      </c>
      <c r="D93" s="6" t="s">
        <v>153</v>
      </c>
      <c r="E93" s="64">
        <f>2*E204+E234+2*E218</f>
        <v>724</v>
      </c>
      <c r="F93" s="77">
        <f>2*F204+F234+2*F218</f>
        <v>9.5196000000000005</v>
      </c>
      <c r="G93" s="82"/>
    </row>
    <row r="94" spans="1:7" ht="14.1" customHeight="1" x14ac:dyDescent="0.25">
      <c r="A94" s="4" t="s">
        <v>88</v>
      </c>
      <c r="B94" s="10"/>
      <c r="C94" s="49">
        <v>350</v>
      </c>
      <c r="D94" s="6" t="s">
        <v>154</v>
      </c>
      <c r="E94" s="64">
        <f>2*E204+E235+2*E219</f>
        <v>784</v>
      </c>
      <c r="F94" s="77">
        <f>2*F204+F235+2*F219</f>
        <v>11.063999999999998</v>
      </c>
      <c r="G94" s="83"/>
    </row>
    <row r="95" spans="1:7" ht="14.1" customHeight="1" x14ac:dyDescent="0.25">
      <c r="A95" s="4" t="s">
        <v>89</v>
      </c>
      <c r="B95" s="5"/>
      <c r="C95" s="49">
        <v>350</v>
      </c>
      <c r="D95" s="6" t="s">
        <v>155</v>
      </c>
      <c r="E95" s="64">
        <f>2*E204+E236+2*E220</f>
        <v>845</v>
      </c>
      <c r="F95" s="77">
        <f>2*F204+F236+2*F220</f>
        <v>12.6088</v>
      </c>
      <c r="G95" s="83"/>
    </row>
    <row r="96" spans="1:7" ht="14.1" customHeight="1" x14ac:dyDescent="0.25">
      <c r="A96" s="4" t="s">
        <v>90</v>
      </c>
      <c r="B96" s="5"/>
      <c r="C96" s="49">
        <v>350</v>
      </c>
      <c r="D96" s="6" t="s">
        <v>156</v>
      </c>
      <c r="E96" s="64">
        <f>2*E204+E237+2*E221</f>
        <v>906</v>
      </c>
      <c r="F96" s="77">
        <f>2*F204+F237+2*F221</f>
        <v>14.153599999999999</v>
      </c>
      <c r="G96" s="83"/>
    </row>
    <row r="97" spans="1:7" ht="14.1" customHeight="1" x14ac:dyDescent="0.25">
      <c r="A97" s="4" t="s">
        <v>91</v>
      </c>
      <c r="B97" s="5"/>
      <c r="C97" s="49">
        <v>350</v>
      </c>
      <c r="D97" s="6" t="s">
        <v>157</v>
      </c>
      <c r="E97" s="64">
        <f>2*E204+E238+2*E222</f>
        <v>967</v>
      </c>
      <c r="F97" s="77">
        <f>2*F204+F238+2*F222</f>
        <v>15.698400000000001</v>
      </c>
      <c r="G97" s="83"/>
    </row>
    <row r="98" spans="1:7" ht="14.1" customHeight="1" x14ac:dyDescent="0.25">
      <c r="A98" s="4" t="s">
        <v>92</v>
      </c>
      <c r="B98" s="5"/>
      <c r="C98" s="49">
        <v>350</v>
      </c>
      <c r="D98" s="6" t="s">
        <v>158</v>
      </c>
      <c r="E98" s="64">
        <f>2*E204+E239+2*E223</f>
        <v>1088</v>
      </c>
      <c r="F98" s="77">
        <f>2*F204+F239+2*F223</f>
        <v>18.788</v>
      </c>
      <c r="G98" s="83"/>
    </row>
    <row r="99" spans="1:7" ht="14.1" customHeight="1" x14ac:dyDescent="0.25">
      <c r="A99" s="4" t="s">
        <v>63</v>
      </c>
      <c r="B99" s="10"/>
      <c r="C99" s="49">
        <v>350</v>
      </c>
      <c r="D99" s="6" t="s">
        <v>160</v>
      </c>
      <c r="E99" s="64">
        <f>2*E205+E240+2*E218</f>
        <v>874</v>
      </c>
      <c r="F99" s="77">
        <f>2*F205+F240+2*F218</f>
        <v>11.7196</v>
      </c>
      <c r="G99" s="83"/>
    </row>
    <row r="100" spans="1:7" ht="14.1" customHeight="1" x14ac:dyDescent="0.25">
      <c r="A100" s="4" t="s">
        <v>64</v>
      </c>
      <c r="B100" s="10"/>
      <c r="C100" s="49">
        <v>350</v>
      </c>
      <c r="D100" s="6" t="s">
        <v>161</v>
      </c>
      <c r="E100" s="64">
        <f>2*E205+E241+2*E219</f>
        <v>945</v>
      </c>
      <c r="F100" s="77">
        <f>2*F205+F241+2*F219</f>
        <v>13.614499999999998</v>
      </c>
      <c r="G100" s="83"/>
    </row>
    <row r="101" spans="1:7" ht="14.1" customHeight="1" x14ac:dyDescent="0.25">
      <c r="A101" s="4" t="s">
        <v>65</v>
      </c>
      <c r="B101" s="5"/>
      <c r="C101" s="49">
        <v>350</v>
      </c>
      <c r="D101" s="6" t="s">
        <v>162</v>
      </c>
      <c r="E101" s="64">
        <f>2*E205+E242+2*E220</f>
        <v>1016</v>
      </c>
      <c r="F101" s="77">
        <f>2*F205+F242+2*F220</f>
        <v>15.509400000000001</v>
      </c>
      <c r="G101" s="83"/>
    </row>
    <row r="102" spans="1:7" ht="14.1" customHeight="1" x14ac:dyDescent="0.25">
      <c r="A102" s="4" t="s">
        <v>66</v>
      </c>
      <c r="B102" s="5"/>
      <c r="C102" s="49">
        <v>350</v>
      </c>
      <c r="D102" s="6" t="s">
        <v>163</v>
      </c>
      <c r="E102" s="64">
        <f>2*E205+E243+2*E221</f>
        <v>1087</v>
      </c>
      <c r="F102" s="77">
        <f>2*F205+F243+2*F221</f>
        <v>17.404299999999999</v>
      </c>
      <c r="G102" s="83"/>
    </row>
    <row r="103" spans="1:7" ht="14.1" customHeight="1" x14ac:dyDescent="0.25">
      <c r="A103" s="4" t="s">
        <v>67</v>
      </c>
      <c r="B103" s="5"/>
      <c r="C103" s="49">
        <v>350</v>
      </c>
      <c r="D103" s="6" t="s">
        <v>164</v>
      </c>
      <c r="E103" s="64">
        <f>2*E205+E244+2*E222</f>
        <v>1158</v>
      </c>
      <c r="F103" s="77">
        <f>2*F205+F244+2*F222</f>
        <v>19.299199999999999</v>
      </c>
      <c r="G103" s="83"/>
    </row>
    <row r="104" spans="1:7" ht="14.1" customHeight="1" x14ac:dyDescent="0.25">
      <c r="A104" s="4" t="s">
        <v>68</v>
      </c>
      <c r="B104" s="5"/>
      <c r="C104" s="49">
        <v>350</v>
      </c>
      <c r="D104" s="6" t="s">
        <v>159</v>
      </c>
      <c r="E104" s="64">
        <f>2*E205+E245+2*E223</f>
        <v>1300</v>
      </c>
      <c r="F104" s="77">
        <f>2*F205+F245+2*F223</f>
        <v>23.088999999999999</v>
      </c>
      <c r="G104" s="83"/>
    </row>
    <row r="105" spans="1:7" ht="14.1" customHeight="1" x14ac:dyDescent="0.25">
      <c r="A105" s="4" t="s">
        <v>110</v>
      </c>
      <c r="B105" s="5"/>
      <c r="C105" s="49">
        <v>300</v>
      </c>
      <c r="D105" s="6" t="s">
        <v>124</v>
      </c>
      <c r="E105" s="64">
        <f>2*E206+E246+2*E218</f>
        <v>1025</v>
      </c>
      <c r="F105" s="77">
        <f>2*F206+F246+2*F218</f>
        <v>13.920000000000002</v>
      </c>
      <c r="G105" s="83"/>
    </row>
    <row r="106" spans="1:7" ht="14.1" customHeight="1" x14ac:dyDescent="0.25">
      <c r="A106" s="4" t="s">
        <v>109</v>
      </c>
      <c r="B106" s="10"/>
      <c r="C106" s="49">
        <v>300</v>
      </c>
      <c r="D106" s="6" t="s">
        <v>125</v>
      </c>
      <c r="E106" s="64">
        <f>2*E206+E247+2*E219</f>
        <v>1106</v>
      </c>
      <c r="F106" s="77">
        <f>2*F206+F247+2*F219</f>
        <v>16.165000000000003</v>
      </c>
      <c r="G106" s="83"/>
    </row>
    <row r="107" spans="1:7" ht="14.1" customHeight="1" x14ac:dyDescent="0.25">
      <c r="A107" s="4" t="s">
        <v>108</v>
      </c>
      <c r="B107" s="5"/>
      <c r="C107" s="49">
        <v>300</v>
      </c>
      <c r="D107" s="6" t="s">
        <v>126</v>
      </c>
      <c r="E107" s="64">
        <f>2*E206+E248+2*E220</f>
        <v>1188</v>
      </c>
      <c r="F107" s="77">
        <f>2*F206+F248+2*F220</f>
        <v>18.41</v>
      </c>
      <c r="G107" s="83"/>
    </row>
    <row r="108" spans="1:7" ht="14.1" customHeight="1" x14ac:dyDescent="0.25">
      <c r="A108" s="4" t="s">
        <v>107</v>
      </c>
      <c r="B108" s="5"/>
      <c r="C108" s="49">
        <v>300</v>
      </c>
      <c r="D108" s="6" t="s">
        <v>129</v>
      </c>
      <c r="E108" s="64">
        <f>2*E206+E249+2*E221</f>
        <v>1269</v>
      </c>
      <c r="F108" s="77">
        <f>2*F206+F249+2*F221</f>
        <v>20.655000000000001</v>
      </c>
      <c r="G108" s="83"/>
    </row>
    <row r="109" spans="1:7" ht="14.1" customHeight="1" x14ac:dyDescent="0.25">
      <c r="A109" s="4" t="s">
        <v>106</v>
      </c>
      <c r="B109" s="5"/>
      <c r="C109" s="49">
        <v>300</v>
      </c>
      <c r="D109" s="6" t="s">
        <v>127</v>
      </c>
      <c r="E109" s="64">
        <f>2*E206+E250+2*E222</f>
        <v>1350</v>
      </c>
      <c r="F109" s="77">
        <f>2*F206+F250+2*F222</f>
        <v>22.900000000000002</v>
      </c>
      <c r="G109" s="83"/>
    </row>
    <row r="110" spans="1:7" ht="14.1" customHeight="1" x14ac:dyDescent="0.25">
      <c r="A110" s="4" t="s">
        <v>105</v>
      </c>
      <c r="B110" s="5"/>
      <c r="C110" s="49">
        <v>300</v>
      </c>
      <c r="D110" s="6" t="s">
        <v>128</v>
      </c>
      <c r="E110" s="64">
        <f>2*E206+E251+2*E223</f>
        <v>1512</v>
      </c>
      <c r="F110" s="77">
        <f>2*F206+F251+2*F223</f>
        <v>27.39</v>
      </c>
      <c r="G110" s="83"/>
    </row>
    <row r="111" spans="1:7" ht="14.1" customHeight="1" x14ac:dyDescent="0.25">
      <c r="A111" s="4" t="s">
        <v>104</v>
      </c>
      <c r="B111" s="5"/>
      <c r="C111" s="49">
        <v>250</v>
      </c>
      <c r="D111" s="6" t="s">
        <v>130</v>
      </c>
      <c r="E111" s="64">
        <f>2*E207+E252+2*E218</f>
        <v>1176</v>
      </c>
      <c r="F111" s="77">
        <f>2*F207+F252+2*F218</f>
        <v>16.1004</v>
      </c>
      <c r="G111" s="83"/>
    </row>
    <row r="112" spans="1:7" ht="14.1" customHeight="1" x14ac:dyDescent="0.25">
      <c r="A112" s="4" t="s">
        <v>103</v>
      </c>
      <c r="B112" s="10"/>
      <c r="C112" s="49">
        <v>250</v>
      </c>
      <c r="D112" s="6" t="s">
        <v>131</v>
      </c>
      <c r="E112" s="64">
        <f>2*E207+E253+2*E219</f>
        <v>1267</v>
      </c>
      <c r="F112" s="77">
        <f>2*F207+F253+2*F219</f>
        <v>18.695500000000003</v>
      </c>
      <c r="G112" s="83"/>
    </row>
    <row r="113" spans="1:10" ht="14.1" customHeight="1" x14ac:dyDescent="0.25">
      <c r="A113" s="4" t="s">
        <v>102</v>
      </c>
      <c r="B113" s="5"/>
      <c r="C113" s="49">
        <v>250</v>
      </c>
      <c r="D113" s="6" t="s">
        <v>132</v>
      </c>
      <c r="E113" s="64">
        <f>2*E207+E254+2*E220</f>
        <v>1359</v>
      </c>
      <c r="F113" s="77">
        <f>2*F207+F254+2*F220</f>
        <v>21.290599999999998</v>
      </c>
      <c r="G113" s="83"/>
    </row>
    <row r="114" spans="1:10" ht="14.1" customHeight="1" x14ac:dyDescent="0.25">
      <c r="A114" s="4" t="s">
        <v>101</v>
      </c>
      <c r="B114" s="5"/>
      <c r="C114" s="49">
        <v>250</v>
      </c>
      <c r="D114" s="6" t="s">
        <v>133</v>
      </c>
      <c r="E114" s="64">
        <f>2*E207+E255+2*E221</f>
        <v>1450</v>
      </c>
      <c r="F114" s="77">
        <f>2*F207+F255+2*F221</f>
        <v>23.8857</v>
      </c>
      <c r="G114" s="83"/>
    </row>
    <row r="115" spans="1:10" ht="14.1" customHeight="1" x14ac:dyDescent="0.25">
      <c r="A115" s="4" t="s">
        <v>100</v>
      </c>
      <c r="B115" s="5"/>
      <c r="C115" s="49">
        <v>250</v>
      </c>
      <c r="D115" s="6" t="s">
        <v>134</v>
      </c>
      <c r="E115" s="64">
        <f>2*E207+E256+2*E222</f>
        <v>1542</v>
      </c>
      <c r="F115" s="77">
        <f>2*F207+F256+2*F222</f>
        <v>26.480799999999999</v>
      </c>
      <c r="G115" s="83"/>
    </row>
    <row r="116" spans="1:10" ht="14.1" customHeight="1" x14ac:dyDescent="0.25">
      <c r="A116" s="4" t="s">
        <v>99</v>
      </c>
      <c r="B116" s="5"/>
      <c r="C116" s="49">
        <v>250</v>
      </c>
      <c r="D116" s="6" t="s">
        <v>135</v>
      </c>
      <c r="E116" s="64">
        <f>2*E207+E257+2*E223</f>
        <v>1724</v>
      </c>
      <c r="F116" s="77">
        <f>2*F207+F257+2*F223</f>
        <v>31.670999999999999</v>
      </c>
      <c r="G116" s="83"/>
    </row>
    <row r="117" spans="1:10" ht="14.1" customHeight="1" x14ac:dyDescent="0.25">
      <c r="A117" s="4" t="s">
        <v>98</v>
      </c>
      <c r="B117" s="5"/>
      <c r="C117" s="49">
        <v>200</v>
      </c>
      <c r="D117" s="6" t="s">
        <v>165</v>
      </c>
      <c r="E117" s="64">
        <f>2*E208+E258+2*E218</f>
        <v>1327</v>
      </c>
      <c r="F117" s="77">
        <f>2*F208+F258+2*F218</f>
        <v>18.300799999999999</v>
      </c>
      <c r="G117" s="83"/>
      <c r="H117" s="3"/>
      <c r="I117" s="3"/>
      <c r="J117" s="3"/>
    </row>
    <row r="118" spans="1:10" ht="14.1" customHeight="1" x14ac:dyDescent="0.25">
      <c r="A118" s="4" t="s">
        <v>97</v>
      </c>
      <c r="B118" s="10"/>
      <c r="C118" s="49">
        <v>200</v>
      </c>
      <c r="D118" s="6" t="s">
        <v>166</v>
      </c>
      <c r="E118" s="64">
        <f>2*E208+E259+2*E219</f>
        <v>1428</v>
      </c>
      <c r="F118" s="77">
        <f>2*F208+F259+2*F219</f>
        <v>21.246000000000002</v>
      </c>
      <c r="G118" s="83"/>
      <c r="H118" s="3"/>
      <c r="I118" s="3"/>
      <c r="J118" s="3"/>
    </row>
    <row r="119" spans="1:10" ht="14.1" customHeight="1" x14ac:dyDescent="0.25">
      <c r="A119" s="4" t="s">
        <v>96</v>
      </c>
      <c r="B119" s="5"/>
      <c r="C119" s="49">
        <v>200</v>
      </c>
      <c r="D119" s="6" t="s">
        <v>136</v>
      </c>
      <c r="E119" s="64">
        <f>2*E208+E260+3*E220</f>
        <v>1591</v>
      </c>
      <c r="F119" s="77">
        <f>2*F208+F260+3*F220</f>
        <v>24.624400000000001</v>
      </c>
      <c r="G119" s="83"/>
    </row>
    <row r="120" spans="1:10" ht="14.1" customHeight="1" x14ac:dyDescent="0.25">
      <c r="A120" s="4" t="s">
        <v>95</v>
      </c>
      <c r="B120" s="5"/>
      <c r="C120" s="49">
        <v>200</v>
      </c>
      <c r="D120" s="6" t="s">
        <v>139</v>
      </c>
      <c r="E120" s="64">
        <f>2*E208+E261+3*E221</f>
        <v>1703</v>
      </c>
      <c r="F120" s="77">
        <f>2*F208+F261+3*F221</f>
        <v>27.6418</v>
      </c>
      <c r="G120" s="83"/>
    </row>
    <row r="121" spans="1:10" ht="14.1" customHeight="1" x14ac:dyDescent="0.25">
      <c r="A121" s="4" t="s">
        <v>94</v>
      </c>
      <c r="B121" s="5"/>
      <c r="C121" s="49">
        <v>200</v>
      </c>
      <c r="D121" s="6" t="s">
        <v>137</v>
      </c>
      <c r="E121" s="64">
        <f>2*E208+E262+3*E222</f>
        <v>1814</v>
      </c>
      <c r="F121" s="77">
        <f>2*F208+F262+3*F222</f>
        <v>30.659200000000002</v>
      </c>
      <c r="G121" s="83"/>
    </row>
    <row r="122" spans="1:10" ht="14.1" customHeight="1" x14ac:dyDescent="0.25">
      <c r="A122" s="4" t="s">
        <v>93</v>
      </c>
      <c r="B122" s="5"/>
      <c r="C122" s="49">
        <v>200</v>
      </c>
      <c r="D122" s="6" t="s">
        <v>138</v>
      </c>
      <c r="E122" s="64">
        <f>2*E208+E263+3*E223</f>
        <v>2037</v>
      </c>
      <c r="F122" s="77">
        <f>2*F208+F263+3*F223</f>
        <v>36.693999999999996</v>
      </c>
      <c r="G122" s="84"/>
    </row>
    <row r="123" spans="1:10" ht="14.1" customHeight="1" thickBot="1" x14ac:dyDescent="0.3">
      <c r="A123" s="87" t="s">
        <v>171</v>
      </c>
      <c r="B123" s="88"/>
      <c r="C123" s="89"/>
      <c r="D123" s="89"/>
      <c r="E123" s="89"/>
      <c r="F123" s="91"/>
      <c r="G123" s="38"/>
    </row>
    <row r="124" spans="1:10" ht="14.1" customHeight="1" thickBot="1" x14ac:dyDescent="0.3">
      <c r="A124" s="40" t="s">
        <v>0</v>
      </c>
      <c r="B124" s="41" t="s">
        <v>3</v>
      </c>
      <c r="C124" s="42" t="s">
        <v>10</v>
      </c>
      <c r="D124" s="42" t="s">
        <v>1</v>
      </c>
      <c r="E124" s="71" t="s">
        <v>8</v>
      </c>
      <c r="F124" s="72" t="s">
        <v>9</v>
      </c>
      <c r="G124" s="43"/>
    </row>
    <row r="125" spans="1:10" s="17" customFormat="1" ht="14.1" customHeight="1" x14ac:dyDescent="0.25">
      <c r="A125" s="16" t="s">
        <v>87</v>
      </c>
      <c r="B125" s="16" t="s">
        <v>4</v>
      </c>
      <c r="C125" s="48">
        <v>550</v>
      </c>
      <c r="D125" s="6" t="s">
        <v>51</v>
      </c>
      <c r="E125" s="60">
        <f>E211*2+E218+E226*4</f>
        <v>1157</v>
      </c>
      <c r="F125" s="59">
        <f>F211*2+F218+F226*4</f>
        <v>7.4168000000000003</v>
      </c>
      <c r="G125" s="24"/>
      <c r="H125" s="2"/>
      <c r="I125" s="2"/>
      <c r="J125" s="2"/>
    </row>
    <row r="126" spans="1:10" s="17" customFormat="1" ht="14.1" customHeight="1" x14ac:dyDescent="0.25">
      <c r="A126" s="16" t="s">
        <v>88</v>
      </c>
      <c r="B126" s="16" t="s">
        <v>4</v>
      </c>
      <c r="C126" s="48">
        <v>550</v>
      </c>
      <c r="D126" s="6" t="s">
        <v>56</v>
      </c>
      <c r="E126" s="60">
        <f>E211*2+E219+E227*4</f>
        <v>1303</v>
      </c>
      <c r="F126" s="59">
        <f>F211*2+F219+F227*4</f>
        <v>8.2810000000000006</v>
      </c>
      <c r="G126" s="25"/>
      <c r="H126" s="2"/>
      <c r="I126" s="2"/>
      <c r="J126" s="2"/>
    </row>
    <row r="127" spans="1:10" s="17" customFormat="1" ht="14.1" customHeight="1" x14ac:dyDescent="0.25">
      <c r="A127" s="16" t="s">
        <v>89</v>
      </c>
      <c r="B127" s="16" t="s">
        <v>4</v>
      </c>
      <c r="C127" s="48">
        <v>550</v>
      </c>
      <c r="D127" s="6" t="s">
        <v>55</v>
      </c>
      <c r="E127" s="60">
        <f>E211*2+E220+E228*4</f>
        <v>1453</v>
      </c>
      <c r="F127" s="59">
        <f>F211*2+F220+F228*4</f>
        <v>9.1132000000000009</v>
      </c>
      <c r="G127" s="31"/>
      <c r="H127" s="2"/>
      <c r="I127" s="2"/>
      <c r="J127" s="2"/>
    </row>
    <row r="128" spans="1:10" s="17" customFormat="1" ht="14.1" customHeight="1" x14ac:dyDescent="0.25">
      <c r="A128" s="16" t="s">
        <v>90</v>
      </c>
      <c r="B128" s="16" t="s">
        <v>4</v>
      </c>
      <c r="C128" s="48">
        <v>550</v>
      </c>
      <c r="D128" s="6" t="s">
        <v>54</v>
      </c>
      <c r="E128" s="60">
        <f>E211*2+E221+E229*4</f>
        <v>1599</v>
      </c>
      <c r="F128" s="59">
        <f>F211*2+F221+F229*4</f>
        <v>9.9453999999999994</v>
      </c>
      <c r="G128" s="31"/>
      <c r="H128" s="2"/>
      <c r="I128" s="2"/>
      <c r="J128" s="2"/>
    </row>
    <row r="129" spans="1:10" s="17" customFormat="1" ht="14.1" customHeight="1" x14ac:dyDescent="0.25">
      <c r="A129" s="16" t="s">
        <v>91</v>
      </c>
      <c r="B129" s="16" t="s">
        <v>4</v>
      </c>
      <c r="C129" s="48">
        <v>550</v>
      </c>
      <c r="D129" s="6" t="s">
        <v>52</v>
      </c>
      <c r="E129" s="60">
        <f>E211*2+E222+E230*4</f>
        <v>1741</v>
      </c>
      <c r="F129" s="59">
        <f>F211*2+F222+F230*4</f>
        <v>10.7776</v>
      </c>
      <c r="G129" s="31"/>
      <c r="H129" s="2"/>
      <c r="I129" s="2"/>
      <c r="J129" s="2"/>
    </row>
    <row r="130" spans="1:10" s="17" customFormat="1" ht="14.1" customHeight="1" x14ac:dyDescent="0.25">
      <c r="A130" s="16" t="s">
        <v>92</v>
      </c>
      <c r="B130" s="16" t="s">
        <v>4</v>
      </c>
      <c r="C130" s="48">
        <v>550</v>
      </c>
      <c r="D130" s="6" t="s">
        <v>53</v>
      </c>
      <c r="E130" s="60">
        <f>E211*2+E223+E231*4</f>
        <v>2037</v>
      </c>
      <c r="F130" s="59">
        <f>F211*2+F223+F231*4</f>
        <v>12.481999999999999</v>
      </c>
      <c r="G130" s="31"/>
      <c r="H130" s="2"/>
      <c r="I130" s="2"/>
      <c r="J130" s="2"/>
    </row>
    <row r="131" spans="1:10" s="17" customFormat="1" ht="14.1" customHeight="1" x14ac:dyDescent="0.25">
      <c r="A131" s="16" t="s">
        <v>63</v>
      </c>
      <c r="B131" s="16" t="s">
        <v>4</v>
      </c>
      <c r="C131" s="48">
        <v>500</v>
      </c>
      <c r="D131" s="6" t="s">
        <v>57</v>
      </c>
      <c r="E131" s="60">
        <f>E212*2+E218+E226*5</f>
        <v>1426</v>
      </c>
      <c r="F131" s="59">
        <f>F212*2+F218+F226*5</f>
        <v>9.1488000000000014</v>
      </c>
      <c r="G131" s="31"/>
      <c r="H131" s="2"/>
      <c r="I131" s="2"/>
      <c r="J131" s="2"/>
    </row>
    <row r="132" spans="1:10" ht="14.1" customHeight="1" x14ac:dyDescent="0.25">
      <c r="A132" s="5" t="s">
        <v>64</v>
      </c>
      <c r="B132" s="5" t="s">
        <v>4</v>
      </c>
      <c r="C132" s="48">
        <v>500</v>
      </c>
      <c r="D132" s="6" t="s">
        <v>58</v>
      </c>
      <c r="E132" s="60">
        <f>E212*2+E219+E227*5</f>
        <v>1606</v>
      </c>
      <c r="F132" s="59">
        <f>F212*2+F219+F227*5</f>
        <v>10.211</v>
      </c>
      <c r="G132" s="31"/>
    </row>
    <row r="133" spans="1:10" ht="14.1" customHeight="1" x14ac:dyDescent="0.25">
      <c r="A133" s="5" t="s">
        <v>65</v>
      </c>
      <c r="B133" s="5" t="s">
        <v>4</v>
      </c>
      <c r="C133" s="48">
        <v>500</v>
      </c>
      <c r="D133" s="6" t="s">
        <v>59</v>
      </c>
      <c r="E133" s="60">
        <f>E212*2+E220+E228*5</f>
        <v>1791</v>
      </c>
      <c r="F133" s="59">
        <f>F212*2+F220+F228*5</f>
        <v>11.2332</v>
      </c>
      <c r="G133" s="31"/>
    </row>
    <row r="134" spans="1:10" ht="14.1" customHeight="1" x14ac:dyDescent="0.25">
      <c r="A134" s="5" t="s">
        <v>66</v>
      </c>
      <c r="B134" s="5" t="s">
        <v>4</v>
      </c>
      <c r="C134" s="48">
        <v>500</v>
      </c>
      <c r="D134" s="6" t="s">
        <v>60</v>
      </c>
      <c r="E134" s="60">
        <f>E212*2+E221+E229*5</f>
        <v>1971</v>
      </c>
      <c r="F134" s="59">
        <f>F212*2+F221+F229*5</f>
        <v>12.255400000000002</v>
      </c>
      <c r="G134" s="31"/>
    </row>
    <row r="135" spans="1:10" ht="14.1" customHeight="1" x14ac:dyDescent="0.25">
      <c r="A135" s="5" t="s">
        <v>67</v>
      </c>
      <c r="B135" s="5" t="s">
        <v>4</v>
      </c>
      <c r="C135" s="48">
        <v>500</v>
      </c>
      <c r="D135" s="6" t="s">
        <v>61</v>
      </c>
      <c r="E135" s="60">
        <f>E212*2+E222+E230*5</f>
        <v>2146</v>
      </c>
      <c r="F135" s="59">
        <f>F212*2+F222+F230*5</f>
        <v>13.2776</v>
      </c>
      <c r="G135" s="31"/>
    </row>
    <row r="136" spans="1:10" ht="14.1" customHeight="1" x14ac:dyDescent="0.25">
      <c r="A136" s="5" t="s">
        <v>68</v>
      </c>
      <c r="B136" s="5" t="s">
        <v>4</v>
      </c>
      <c r="C136" s="48">
        <v>500</v>
      </c>
      <c r="D136" s="6" t="s">
        <v>62</v>
      </c>
      <c r="E136" s="60">
        <f>E212*2+E223+E231*5</f>
        <v>2511</v>
      </c>
      <c r="F136" s="59">
        <f>F212*2+F223+F231*5</f>
        <v>15.372</v>
      </c>
      <c r="G136" s="31"/>
    </row>
    <row r="137" spans="1:10" ht="14.1" customHeight="1" x14ac:dyDescent="0.25">
      <c r="A137" s="5" t="s">
        <v>110</v>
      </c>
      <c r="B137" s="5" t="s">
        <v>4</v>
      </c>
      <c r="C137" s="48">
        <v>450</v>
      </c>
      <c r="D137" s="6" t="s">
        <v>112</v>
      </c>
      <c r="E137" s="58">
        <f>E213*2+E218*2+E226*6</f>
        <v>1736</v>
      </c>
      <c r="F137" s="57">
        <f>F213*2+F218*2+F226*6</f>
        <v>11.169599999999999</v>
      </c>
      <c r="G137" s="31"/>
    </row>
    <row r="138" spans="1:10" ht="14.1" customHeight="1" x14ac:dyDescent="0.25">
      <c r="A138" s="5" t="s">
        <v>109</v>
      </c>
      <c r="B138" s="5" t="s">
        <v>4</v>
      </c>
      <c r="C138" s="48">
        <v>450</v>
      </c>
      <c r="D138" s="6" t="s">
        <v>111</v>
      </c>
      <c r="E138" s="58">
        <f>E213*2+E219*2+E227*6</f>
        <v>1960</v>
      </c>
      <c r="F138" s="57">
        <f>F213*2+F219*2+F227*6</f>
        <v>12.502000000000001</v>
      </c>
      <c r="G138" s="31"/>
    </row>
    <row r="139" spans="1:10" ht="14.1" customHeight="1" x14ac:dyDescent="0.25">
      <c r="A139" s="5" t="s">
        <v>108</v>
      </c>
      <c r="B139" s="5" t="s">
        <v>4</v>
      </c>
      <c r="C139" s="48">
        <v>450</v>
      </c>
      <c r="D139" s="6" t="s">
        <v>113</v>
      </c>
      <c r="E139" s="58">
        <f>E213*2+E220*2+E228*6</f>
        <v>2190</v>
      </c>
      <c r="F139" s="57">
        <f>F213*2+F220*2+F228*6</f>
        <v>13.7864</v>
      </c>
      <c r="G139" s="31"/>
    </row>
    <row r="140" spans="1:10" ht="14.1" customHeight="1" x14ac:dyDescent="0.25">
      <c r="A140" s="5" t="s">
        <v>107</v>
      </c>
      <c r="B140" s="5" t="s">
        <v>4</v>
      </c>
      <c r="C140" s="48">
        <v>450</v>
      </c>
      <c r="D140" s="6" t="s">
        <v>114</v>
      </c>
      <c r="E140" s="58">
        <f>E213*2+E221*2+E229*6</f>
        <v>2414</v>
      </c>
      <c r="F140" s="57">
        <f>F213*2+F221*2+F229*6</f>
        <v>15.0708</v>
      </c>
      <c r="G140" s="31"/>
    </row>
    <row r="141" spans="1:10" ht="14.1" customHeight="1" x14ac:dyDescent="0.25">
      <c r="A141" s="5" t="s">
        <v>106</v>
      </c>
      <c r="B141" s="5" t="s">
        <v>4</v>
      </c>
      <c r="C141" s="48">
        <v>450</v>
      </c>
      <c r="D141" s="6" t="s">
        <v>115</v>
      </c>
      <c r="E141" s="58">
        <f>E213*2+E222*2+E230*6</f>
        <v>2632</v>
      </c>
      <c r="F141" s="57">
        <f>F213*2+F222*2+F230*6</f>
        <v>16.3552</v>
      </c>
      <c r="G141" s="31"/>
    </row>
    <row r="142" spans="1:10" ht="14.1" customHeight="1" x14ac:dyDescent="0.25">
      <c r="A142" s="5" t="s">
        <v>105</v>
      </c>
      <c r="B142" s="5" t="s">
        <v>4</v>
      </c>
      <c r="C142" s="48">
        <v>450</v>
      </c>
      <c r="D142" s="6" t="s">
        <v>116</v>
      </c>
      <c r="E142" s="58">
        <f>E213*2+E223*2+E231*6</f>
        <v>3086</v>
      </c>
      <c r="F142" s="57">
        <f>F213*2+F223*2+F231*6</f>
        <v>18.984000000000002</v>
      </c>
      <c r="G142" s="31"/>
    </row>
    <row r="143" spans="1:10" ht="14.1" customHeight="1" x14ac:dyDescent="0.25">
      <c r="A143" s="5" t="s">
        <v>104</v>
      </c>
      <c r="B143" s="5" t="s">
        <v>4</v>
      </c>
      <c r="C143" s="48">
        <v>350</v>
      </c>
      <c r="D143" s="6" t="s">
        <v>117</v>
      </c>
      <c r="E143" s="58">
        <f>E214*2+E218*2+E226*7</f>
        <v>2003</v>
      </c>
      <c r="F143" s="57">
        <f>F214*2+F218*2+F226*7</f>
        <v>12.9016</v>
      </c>
      <c r="G143" s="31"/>
    </row>
    <row r="144" spans="1:10" ht="14.1" customHeight="1" x14ac:dyDescent="0.25">
      <c r="A144" s="5" t="s">
        <v>103</v>
      </c>
      <c r="B144" s="5" t="s">
        <v>4</v>
      </c>
      <c r="C144" s="48">
        <v>350</v>
      </c>
      <c r="D144" s="6" t="s">
        <v>118</v>
      </c>
      <c r="E144" s="58">
        <f>E214*2+E219*2+E227*7</f>
        <v>2261</v>
      </c>
      <c r="F144" s="57">
        <f>F214*2+F219*2+F227*7</f>
        <v>14.432000000000002</v>
      </c>
      <c r="G144" s="31"/>
    </row>
    <row r="145" spans="1:7" ht="14.1" customHeight="1" x14ac:dyDescent="0.25">
      <c r="A145" s="5" t="s">
        <v>102</v>
      </c>
      <c r="B145" s="5" t="s">
        <v>4</v>
      </c>
      <c r="C145" s="48">
        <v>350</v>
      </c>
      <c r="D145" s="6" t="s">
        <v>122</v>
      </c>
      <c r="E145" s="58">
        <f>E214*2+E220*2+E228*7</f>
        <v>2526</v>
      </c>
      <c r="F145" s="57">
        <f>F214*2+F220*2+F228*7</f>
        <v>15.906400000000001</v>
      </c>
      <c r="G145" s="31"/>
    </row>
    <row r="146" spans="1:7" ht="14.1" customHeight="1" x14ac:dyDescent="0.25">
      <c r="A146" s="5" t="s">
        <v>101</v>
      </c>
      <c r="B146" s="5" t="s">
        <v>4</v>
      </c>
      <c r="C146" s="48">
        <v>350</v>
      </c>
      <c r="D146" s="6" t="s">
        <v>121</v>
      </c>
      <c r="E146" s="58">
        <f>E214*2+E221*2+E229*7</f>
        <v>2784</v>
      </c>
      <c r="F146" s="57">
        <f>F214*2+F221*2+F229*7</f>
        <v>17.380800000000001</v>
      </c>
      <c r="G146" s="31"/>
    </row>
    <row r="147" spans="1:7" ht="14.1" customHeight="1" x14ac:dyDescent="0.25">
      <c r="A147" s="5" t="s">
        <v>100</v>
      </c>
      <c r="B147" s="5" t="s">
        <v>4</v>
      </c>
      <c r="C147" s="48">
        <v>350</v>
      </c>
      <c r="D147" s="6" t="s">
        <v>120</v>
      </c>
      <c r="E147" s="58">
        <f>E214*2+E222*2+E230*7</f>
        <v>3035</v>
      </c>
      <c r="F147" s="57">
        <f>F214*2+F222*2+F230*7</f>
        <v>18.8552</v>
      </c>
      <c r="G147" s="31"/>
    </row>
    <row r="148" spans="1:7" ht="14.1" customHeight="1" x14ac:dyDescent="0.25">
      <c r="A148" s="5" t="s">
        <v>99</v>
      </c>
      <c r="B148" s="5" t="s">
        <v>4</v>
      </c>
      <c r="C148" s="48">
        <v>350</v>
      </c>
      <c r="D148" s="6" t="s">
        <v>119</v>
      </c>
      <c r="E148" s="58">
        <f>E214*2+E223*2+E231*7</f>
        <v>3558</v>
      </c>
      <c r="F148" s="57">
        <f>F215*2+F223*2+F231*2</f>
        <v>13.423999999999998</v>
      </c>
      <c r="G148" s="31"/>
    </row>
    <row r="149" spans="1:7" ht="14.1" customHeight="1" x14ac:dyDescent="0.25">
      <c r="A149" s="5" t="s">
        <v>98</v>
      </c>
      <c r="B149" s="5" t="s">
        <v>4</v>
      </c>
      <c r="C149" s="48">
        <v>250</v>
      </c>
      <c r="D149" s="6" t="s">
        <v>147</v>
      </c>
      <c r="E149" s="58">
        <f>E215*2+E218*2+E226*8</f>
        <v>2272</v>
      </c>
      <c r="F149" s="57">
        <f>F215*2+F218*2+F226*8</f>
        <v>14.633599999999999</v>
      </c>
      <c r="G149" s="31"/>
    </row>
    <row r="150" spans="1:7" ht="14.1" customHeight="1" x14ac:dyDescent="0.25">
      <c r="A150" s="5" t="s">
        <v>97</v>
      </c>
      <c r="B150" s="5" t="s">
        <v>4</v>
      </c>
      <c r="C150" s="48">
        <v>250</v>
      </c>
      <c r="D150" s="6" t="s">
        <v>148</v>
      </c>
      <c r="E150" s="58">
        <f>E215*2+E219*2+E227*8</f>
        <v>2564</v>
      </c>
      <c r="F150" s="57">
        <f>F215*2+F219*2+F227*8</f>
        <v>16.361999999999998</v>
      </c>
      <c r="G150" s="31"/>
    </row>
    <row r="151" spans="1:7" ht="14.1" customHeight="1" x14ac:dyDescent="0.25">
      <c r="A151" s="5" t="s">
        <v>96</v>
      </c>
      <c r="B151" s="5" t="s">
        <v>4</v>
      </c>
      <c r="C151" s="48">
        <v>250</v>
      </c>
      <c r="D151" s="6" t="s">
        <v>149</v>
      </c>
      <c r="E151" s="58">
        <f>E215*2+E220*2+E228*8</f>
        <v>2864</v>
      </c>
      <c r="F151" s="57">
        <f>F215*2+F220*2+F228*8</f>
        <v>18.026400000000002</v>
      </c>
      <c r="G151" s="31"/>
    </row>
    <row r="152" spans="1:7" ht="14.1" customHeight="1" x14ac:dyDescent="0.25">
      <c r="A152" s="5" t="s">
        <v>95</v>
      </c>
      <c r="B152" s="5" t="s">
        <v>4</v>
      </c>
      <c r="C152" s="48">
        <v>250</v>
      </c>
      <c r="D152" s="6" t="s">
        <v>150</v>
      </c>
      <c r="E152" s="58">
        <f>E215*2+E221*2+E229*8</f>
        <v>3156</v>
      </c>
      <c r="F152" s="57">
        <f>F215*2+F221*2+F229*8</f>
        <v>19.690799999999999</v>
      </c>
      <c r="G152" s="31"/>
    </row>
    <row r="153" spans="1:7" ht="12.75" x14ac:dyDescent="0.25">
      <c r="A153" s="5" t="s">
        <v>94</v>
      </c>
      <c r="B153" s="5" t="s">
        <v>4</v>
      </c>
      <c r="C153" s="48">
        <v>250</v>
      </c>
      <c r="D153" s="6" t="s">
        <v>151</v>
      </c>
      <c r="E153" s="58">
        <f>E215*2+E222*2+E230*8</f>
        <v>3440</v>
      </c>
      <c r="F153" s="57">
        <f>F215*2+F222*2+F230*8</f>
        <v>21.3552</v>
      </c>
      <c r="G153" s="31"/>
    </row>
    <row r="154" spans="1:7" ht="14.1" customHeight="1" x14ac:dyDescent="0.25">
      <c r="A154" s="5" t="s">
        <v>93</v>
      </c>
      <c r="B154" s="5" t="s">
        <v>4</v>
      </c>
      <c r="C154" s="48">
        <v>250</v>
      </c>
      <c r="D154" s="6" t="s">
        <v>152</v>
      </c>
      <c r="E154" s="58">
        <f>E215*2+E223*2+E231*8</f>
        <v>4032</v>
      </c>
      <c r="F154" s="57">
        <f>F215*2+F223*2+F231*8</f>
        <v>24.763999999999996</v>
      </c>
      <c r="G154" s="32"/>
    </row>
    <row r="155" spans="1:7" ht="14.1" customHeight="1" thickBot="1" x14ac:dyDescent="0.3">
      <c r="A155" s="88" t="s">
        <v>172</v>
      </c>
      <c r="B155" s="88"/>
      <c r="C155" s="89"/>
      <c r="D155" s="89"/>
      <c r="E155" s="89"/>
      <c r="F155" s="91"/>
      <c r="G155" s="37"/>
    </row>
    <row r="156" spans="1:7" ht="14.1" customHeight="1" thickBot="1" x14ac:dyDescent="0.3">
      <c r="A156" s="40" t="s">
        <v>0</v>
      </c>
      <c r="B156" s="41" t="s">
        <v>3</v>
      </c>
      <c r="C156" s="42" t="s">
        <v>10</v>
      </c>
      <c r="D156" s="42" t="s">
        <v>1</v>
      </c>
      <c r="E156" s="71" t="s">
        <v>8</v>
      </c>
      <c r="F156" s="72" t="s">
        <v>9</v>
      </c>
      <c r="G156" s="43"/>
    </row>
    <row r="157" spans="1:7" ht="14.1" customHeight="1" x14ac:dyDescent="0.25">
      <c r="A157" s="4" t="s">
        <v>87</v>
      </c>
      <c r="B157" s="10"/>
      <c r="C157" s="48">
        <v>550</v>
      </c>
      <c r="D157" s="6" t="s">
        <v>153</v>
      </c>
      <c r="E157" s="58">
        <f>E211*2+E218*2+E234</f>
        <v>838</v>
      </c>
      <c r="F157" s="61">
        <f>F211*2+F218*2+F234</f>
        <v>10.3796</v>
      </c>
      <c r="G157" s="82"/>
    </row>
    <row r="158" spans="1:7" ht="14.1" customHeight="1" x14ac:dyDescent="0.25">
      <c r="A158" s="4" t="s">
        <v>88</v>
      </c>
      <c r="B158" s="10"/>
      <c r="C158" s="48">
        <v>550</v>
      </c>
      <c r="D158" s="6" t="s">
        <v>154</v>
      </c>
      <c r="E158" s="58">
        <f>E211*2+E219*2+E235</f>
        <v>898</v>
      </c>
      <c r="F158" s="61">
        <f>F211*2+F219*2+F235</f>
        <v>11.923999999999999</v>
      </c>
      <c r="G158" s="83"/>
    </row>
    <row r="159" spans="1:7" ht="14.1" customHeight="1" x14ac:dyDescent="0.25">
      <c r="A159" s="4" t="s">
        <v>89</v>
      </c>
      <c r="B159" s="5"/>
      <c r="C159" s="48">
        <v>550</v>
      </c>
      <c r="D159" s="6" t="s">
        <v>155</v>
      </c>
      <c r="E159" s="58">
        <f>E211*2+E220*2+E236</f>
        <v>959</v>
      </c>
      <c r="F159" s="61">
        <f>F211*2+F220*2+F236</f>
        <v>13.4688</v>
      </c>
      <c r="G159" s="83"/>
    </row>
    <row r="160" spans="1:7" ht="14.1" customHeight="1" x14ac:dyDescent="0.25">
      <c r="A160" s="4" t="s">
        <v>90</v>
      </c>
      <c r="B160" s="5"/>
      <c r="C160" s="48">
        <v>550</v>
      </c>
      <c r="D160" s="6" t="s">
        <v>156</v>
      </c>
      <c r="E160" s="58">
        <f>E211*2+E221*2+E237</f>
        <v>1020</v>
      </c>
      <c r="F160" s="61">
        <f>F211*2+F221*2+F237</f>
        <v>15.0136</v>
      </c>
      <c r="G160" s="83"/>
    </row>
    <row r="161" spans="1:7" ht="14.1" customHeight="1" x14ac:dyDescent="0.25">
      <c r="A161" s="4" t="s">
        <v>91</v>
      </c>
      <c r="B161" s="5"/>
      <c r="C161" s="48">
        <v>550</v>
      </c>
      <c r="D161" s="6" t="s">
        <v>157</v>
      </c>
      <c r="E161" s="58">
        <f>E211*2+E222*2+E238</f>
        <v>1081</v>
      </c>
      <c r="F161" s="61">
        <f>F211*2+F222*2+F238</f>
        <v>16.558399999999999</v>
      </c>
      <c r="G161" s="83"/>
    </row>
    <row r="162" spans="1:7" ht="14.1" customHeight="1" x14ac:dyDescent="0.25">
      <c r="A162" s="4" t="s">
        <v>92</v>
      </c>
      <c r="B162" s="5"/>
      <c r="C162" s="48">
        <v>550</v>
      </c>
      <c r="D162" s="6" t="s">
        <v>158</v>
      </c>
      <c r="E162" s="58">
        <f>E211*2+E223*2+E239</f>
        <v>1202</v>
      </c>
      <c r="F162" s="61">
        <f>F211*2+F223*2+F239</f>
        <v>19.648</v>
      </c>
      <c r="G162" s="83"/>
    </row>
    <row r="163" spans="1:7" ht="14.1" customHeight="1" x14ac:dyDescent="0.25">
      <c r="A163" s="4" t="s">
        <v>63</v>
      </c>
      <c r="B163" s="10"/>
      <c r="C163" s="48">
        <v>500</v>
      </c>
      <c r="D163" s="6" t="s">
        <v>160</v>
      </c>
      <c r="E163" s="58">
        <f>E212*2+E218*2+E240</f>
        <v>1016</v>
      </c>
      <c r="F163" s="61">
        <f>F212*2+F218*2+F240</f>
        <v>12.7796</v>
      </c>
      <c r="G163" s="83"/>
    </row>
    <row r="164" spans="1:7" ht="14.1" customHeight="1" x14ac:dyDescent="0.25">
      <c r="A164" s="4" t="s">
        <v>64</v>
      </c>
      <c r="B164" s="10"/>
      <c r="C164" s="48">
        <v>500</v>
      </c>
      <c r="D164" s="6" t="s">
        <v>161</v>
      </c>
      <c r="E164" s="58">
        <f>E212*2+E219*2+E241</f>
        <v>1087</v>
      </c>
      <c r="F164" s="61">
        <f>F212*2+F219*2+F241</f>
        <v>14.6745</v>
      </c>
      <c r="G164" s="83"/>
    </row>
    <row r="165" spans="1:7" ht="14.1" customHeight="1" x14ac:dyDescent="0.25">
      <c r="A165" s="4" t="s">
        <v>65</v>
      </c>
      <c r="B165" s="5"/>
      <c r="C165" s="48">
        <v>500</v>
      </c>
      <c r="D165" s="6" t="s">
        <v>162</v>
      </c>
      <c r="E165" s="58">
        <f>E212*2+E220*2+E242</f>
        <v>1158</v>
      </c>
      <c r="F165" s="61">
        <f>F212*2+F220*2+F242</f>
        <v>16.569400000000002</v>
      </c>
      <c r="G165" s="83"/>
    </row>
    <row r="166" spans="1:7" ht="14.1" customHeight="1" x14ac:dyDescent="0.25">
      <c r="A166" s="4" t="s">
        <v>66</v>
      </c>
      <c r="B166" s="5"/>
      <c r="C166" s="48">
        <v>500</v>
      </c>
      <c r="D166" s="6" t="s">
        <v>163</v>
      </c>
      <c r="E166" s="58">
        <f>E212*2+E221*2+E243</f>
        <v>1229</v>
      </c>
      <c r="F166" s="61">
        <f>F212*2+F221*2+F243</f>
        <v>18.464300000000001</v>
      </c>
      <c r="G166" s="83"/>
    </row>
    <row r="167" spans="1:7" ht="14.1" customHeight="1" x14ac:dyDescent="0.25">
      <c r="A167" s="4" t="s">
        <v>67</v>
      </c>
      <c r="B167" s="5"/>
      <c r="C167" s="48">
        <v>500</v>
      </c>
      <c r="D167" s="6" t="s">
        <v>164</v>
      </c>
      <c r="E167" s="58">
        <f>E212*2+E222*2+E244</f>
        <v>1300</v>
      </c>
      <c r="F167" s="61">
        <f>F212*2+F222*2+F244</f>
        <v>20.359200000000001</v>
      </c>
      <c r="G167" s="83"/>
    </row>
    <row r="168" spans="1:7" ht="14.1" customHeight="1" x14ac:dyDescent="0.25">
      <c r="A168" s="4" t="s">
        <v>68</v>
      </c>
      <c r="B168" s="5"/>
      <c r="C168" s="48">
        <v>500</v>
      </c>
      <c r="D168" s="6" t="s">
        <v>159</v>
      </c>
      <c r="E168" s="58">
        <f>E212*2+E223*2+E245</f>
        <v>1442</v>
      </c>
      <c r="F168" s="61">
        <f>F212*2+F223*2+F245</f>
        <v>24.149000000000001</v>
      </c>
      <c r="G168" s="83"/>
    </row>
    <row r="169" spans="1:7" ht="14.1" customHeight="1" x14ac:dyDescent="0.25">
      <c r="A169" s="4" t="s">
        <v>110</v>
      </c>
      <c r="B169" s="5"/>
      <c r="C169" s="48">
        <v>450</v>
      </c>
      <c r="D169" s="6" t="s">
        <v>124</v>
      </c>
      <c r="E169" s="58">
        <f>E213*2+E218*2+E246</f>
        <v>1195</v>
      </c>
      <c r="F169" s="61">
        <f>F213*2+F218*2+F246</f>
        <v>15.18</v>
      </c>
      <c r="G169" s="83"/>
    </row>
    <row r="170" spans="1:7" ht="14.1" customHeight="1" x14ac:dyDescent="0.25">
      <c r="A170" s="4" t="s">
        <v>109</v>
      </c>
      <c r="B170" s="10"/>
      <c r="C170" s="48">
        <v>450</v>
      </c>
      <c r="D170" s="6" t="s">
        <v>125</v>
      </c>
      <c r="E170" s="58">
        <f>E213*2+E219*2+E247</f>
        <v>1276</v>
      </c>
      <c r="F170" s="61">
        <f>F213*2+F219*2+F247</f>
        <v>17.425000000000001</v>
      </c>
      <c r="G170" s="83"/>
    </row>
    <row r="171" spans="1:7" ht="14.1" customHeight="1" x14ac:dyDescent="0.25">
      <c r="A171" s="4" t="s">
        <v>108</v>
      </c>
      <c r="B171" s="5"/>
      <c r="C171" s="48">
        <v>450</v>
      </c>
      <c r="D171" s="6" t="s">
        <v>126</v>
      </c>
      <c r="E171" s="58">
        <f>E213*2+E220*2+E248</f>
        <v>1358</v>
      </c>
      <c r="F171" s="61">
        <f>F213*2+F220*2+F248</f>
        <v>19.670000000000002</v>
      </c>
      <c r="G171" s="83"/>
    </row>
    <row r="172" spans="1:7" ht="14.1" customHeight="1" x14ac:dyDescent="0.25">
      <c r="A172" s="4" t="s">
        <v>107</v>
      </c>
      <c r="B172" s="5"/>
      <c r="C172" s="48">
        <v>450</v>
      </c>
      <c r="D172" s="6" t="s">
        <v>129</v>
      </c>
      <c r="E172" s="58">
        <f>E213*2+E221*2+E249</f>
        <v>1439</v>
      </c>
      <c r="F172" s="61">
        <f>F213*2+F221*2+F249</f>
        <v>21.914999999999999</v>
      </c>
      <c r="G172" s="83"/>
    </row>
    <row r="173" spans="1:7" ht="14.1" customHeight="1" x14ac:dyDescent="0.25">
      <c r="A173" s="4" t="s">
        <v>106</v>
      </c>
      <c r="B173" s="5"/>
      <c r="C173" s="48">
        <v>450</v>
      </c>
      <c r="D173" s="6" t="s">
        <v>127</v>
      </c>
      <c r="E173" s="58">
        <f>E213*2+E222*2+E250</f>
        <v>1520</v>
      </c>
      <c r="F173" s="61">
        <f>F213*2+F222*2+F250</f>
        <v>24.16</v>
      </c>
      <c r="G173" s="83"/>
    </row>
    <row r="174" spans="1:7" ht="14.1" customHeight="1" x14ac:dyDescent="0.25">
      <c r="A174" s="4" t="s">
        <v>105</v>
      </c>
      <c r="B174" s="5"/>
      <c r="C174" s="48">
        <v>450</v>
      </c>
      <c r="D174" s="6" t="s">
        <v>128</v>
      </c>
      <c r="E174" s="58">
        <f>E213*2+E223*2+E251</f>
        <v>1682</v>
      </c>
      <c r="F174" s="61">
        <f>F213*2+F223*2+F251</f>
        <v>28.65</v>
      </c>
      <c r="G174" s="83"/>
    </row>
    <row r="175" spans="1:7" ht="14.1" customHeight="1" x14ac:dyDescent="0.25">
      <c r="A175" s="4" t="s">
        <v>104</v>
      </c>
      <c r="B175" s="5"/>
      <c r="C175" s="48">
        <v>350</v>
      </c>
      <c r="D175" s="6" t="s">
        <v>130</v>
      </c>
      <c r="E175" s="58">
        <f>E214*2+E218*2+E252</f>
        <v>1372</v>
      </c>
      <c r="F175" s="61">
        <f>F214*2+F218*2+F252</f>
        <v>17.580400000000001</v>
      </c>
      <c r="G175" s="83"/>
    </row>
    <row r="176" spans="1:7" ht="14.1" customHeight="1" x14ac:dyDescent="0.25">
      <c r="A176" s="4" t="s">
        <v>103</v>
      </c>
      <c r="B176" s="10"/>
      <c r="C176" s="48">
        <v>350</v>
      </c>
      <c r="D176" s="6" t="s">
        <v>131</v>
      </c>
      <c r="E176" s="58">
        <f>E214*2+E219*2+E253</f>
        <v>1463</v>
      </c>
      <c r="F176" s="61">
        <f>F214*2+F219*2+F253</f>
        <v>20.1755</v>
      </c>
      <c r="G176" s="83"/>
    </row>
    <row r="177" spans="1:10" ht="14.1" customHeight="1" x14ac:dyDescent="0.25">
      <c r="A177" s="4" t="s">
        <v>102</v>
      </c>
      <c r="B177" s="5"/>
      <c r="C177" s="48">
        <v>350</v>
      </c>
      <c r="D177" s="6" t="s">
        <v>132</v>
      </c>
      <c r="E177" s="58">
        <f>E214*2+E220*2+E254</f>
        <v>1555</v>
      </c>
      <c r="F177" s="61">
        <f>F214*2+F220*2+F254</f>
        <v>22.770600000000002</v>
      </c>
      <c r="G177" s="83"/>
    </row>
    <row r="178" spans="1:10" ht="14.1" customHeight="1" x14ac:dyDescent="0.25">
      <c r="A178" s="4" t="s">
        <v>101</v>
      </c>
      <c r="B178" s="5"/>
      <c r="C178" s="48">
        <v>350</v>
      </c>
      <c r="D178" s="6" t="s">
        <v>133</v>
      </c>
      <c r="E178" s="58">
        <f>E214*2+E221*2+E255</f>
        <v>1646</v>
      </c>
      <c r="F178" s="61">
        <f>F214*2+F221*2+F255</f>
        <v>25.365700000000004</v>
      </c>
      <c r="G178" s="83"/>
    </row>
    <row r="179" spans="1:10" ht="14.1" customHeight="1" x14ac:dyDescent="0.25">
      <c r="A179" s="4" t="s">
        <v>100</v>
      </c>
      <c r="B179" s="5"/>
      <c r="C179" s="48">
        <v>350</v>
      </c>
      <c r="D179" s="6" t="s">
        <v>134</v>
      </c>
      <c r="E179" s="58">
        <f>E214*2+E222*2+E256</f>
        <v>1738</v>
      </c>
      <c r="F179" s="61">
        <f>F214*2+F222*2+F256</f>
        <v>27.960799999999999</v>
      </c>
      <c r="G179" s="83"/>
    </row>
    <row r="180" spans="1:10" ht="14.1" customHeight="1" x14ac:dyDescent="0.25">
      <c r="A180" s="4" t="s">
        <v>99</v>
      </c>
      <c r="B180" s="5"/>
      <c r="C180" s="48">
        <v>350</v>
      </c>
      <c r="D180" s="6" t="s">
        <v>135</v>
      </c>
      <c r="E180" s="58">
        <f>E214*2+E223*2+E257</f>
        <v>1920</v>
      </c>
      <c r="F180" s="61">
        <f>F214*2+F223*2+F257</f>
        <v>33.151000000000003</v>
      </c>
      <c r="G180" s="83"/>
    </row>
    <row r="181" spans="1:10" ht="14.1" customHeight="1" x14ac:dyDescent="0.25">
      <c r="A181" s="4" t="s">
        <v>98</v>
      </c>
      <c r="B181" s="5"/>
      <c r="C181" s="48">
        <v>250</v>
      </c>
      <c r="D181" s="6" t="s">
        <v>165</v>
      </c>
      <c r="E181" s="58">
        <f>E215*2+E218*2+E258</f>
        <v>1551</v>
      </c>
      <c r="F181" s="61">
        <f>F215*2+F218*2+F258</f>
        <v>19.980800000000002</v>
      </c>
      <c r="G181" s="83"/>
      <c r="H181" s="3"/>
      <c r="I181" s="3"/>
      <c r="J181" s="3"/>
    </row>
    <row r="182" spans="1:10" ht="14.1" customHeight="1" x14ac:dyDescent="0.25">
      <c r="A182" s="4" t="s">
        <v>97</v>
      </c>
      <c r="B182" s="10"/>
      <c r="C182" s="48">
        <v>250</v>
      </c>
      <c r="D182" s="6" t="s">
        <v>166</v>
      </c>
      <c r="E182" s="58">
        <f>E215*2+E219*2+E259</f>
        <v>1652</v>
      </c>
      <c r="F182" s="61">
        <f>F215*2+F219*2+F259</f>
        <v>22.925999999999998</v>
      </c>
      <c r="G182" s="83"/>
      <c r="H182" s="3"/>
      <c r="I182" s="3"/>
      <c r="J182" s="3"/>
    </row>
    <row r="183" spans="1:10" ht="14.1" customHeight="1" x14ac:dyDescent="0.25">
      <c r="A183" s="4" t="s">
        <v>96</v>
      </c>
      <c r="B183" s="5"/>
      <c r="C183" s="48">
        <v>250</v>
      </c>
      <c r="D183" s="6" t="s">
        <v>136</v>
      </c>
      <c r="E183" s="58">
        <f>E215*2+E220*3+E260</f>
        <v>1815</v>
      </c>
      <c r="F183" s="61">
        <f>F215*2+F220*3+F260</f>
        <v>26.304400000000001</v>
      </c>
      <c r="G183" s="83"/>
    </row>
    <row r="184" spans="1:10" ht="14.1" customHeight="1" x14ac:dyDescent="0.25">
      <c r="A184" s="4" t="s">
        <v>95</v>
      </c>
      <c r="B184" s="5"/>
      <c r="C184" s="48">
        <v>250</v>
      </c>
      <c r="D184" s="6" t="s">
        <v>139</v>
      </c>
      <c r="E184" s="58">
        <f>E215*2+E221*3+E261</f>
        <v>1927</v>
      </c>
      <c r="F184" s="61">
        <f>F215*2+F221*3+F261</f>
        <v>29.321799999999996</v>
      </c>
      <c r="G184" s="83"/>
    </row>
    <row r="185" spans="1:10" ht="14.1" customHeight="1" x14ac:dyDescent="0.25">
      <c r="A185" s="4" t="s">
        <v>94</v>
      </c>
      <c r="B185" s="5"/>
      <c r="C185" s="48">
        <v>250</v>
      </c>
      <c r="D185" s="6" t="s">
        <v>137</v>
      </c>
      <c r="E185" s="58">
        <f>E215*2+E222*3+E262</f>
        <v>2038</v>
      </c>
      <c r="F185" s="61">
        <f>F215*2+F222*3+F262</f>
        <v>32.339200000000005</v>
      </c>
      <c r="G185" s="83"/>
    </row>
    <row r="186" spans="1:10" ht="14.1" customHeight="1" x14ac:dyDescent="0.25">
      <c r="A186" s="4" t="s">
        <v>93</v>
      </c>
      <c r="B186" s="5"/>
      <c r="C186" s="48">
        <v>250</v>
      </c>
      <c r="D186" s="6" t="s">
        <v>138</v>
      </c>
      <c r="E186" s="58">
        <f>E215*2+E223*3+E263</f>
        <v>2261</v>
      </c>
      <c r="F186" s="61">
        <f>F215*2+F223*3+F263</f>
        <v>38.373999999999995</v>
      </c>
      <c r="G186" s="84"/>
    </row>
    <row r="187" spans="1:10" ht="14.1" customHeight="1" thickBot="1" x14ac:dyDescent="0.3">
      <c r="A187" s="87" t="s">
        <v>173</v>
      </c>
      <c r="B187" s="88"/>
      <c r="C187" s="89"/>
      <c r="D187" s="89"/>
      <c r="E187" s="89"/>
      <c r="F187" s="91"/>
      <c r="G187" s="37"/>
    </row>
    <row r="188" spans="1:10" ht="14.1" customHeight="1" thickBot="1" x14ac:dyDescent="0.3">
      <c r="A188" s="40" t="s">
        <v>0</v>
      </c>
      <c r="B188" s="41" t="s">
        <v>3</v>
      </c>
      <c r="C188" s="42" t="s">
        <v>10</v>
      </c>
      <c r="D188" s="42" t="s">
        <v>1</v>
      </c>
      <c r="E188" s="71" t="s">
        <v>8</v>
      </c>
      <c r="F188" s="72" t="s">
        <v>9</v>
      </c>
      <c r="G188" s="43"/>
    </row>
    <row r="189" spans="1:10" ht="14.1" customHeight="1" x14ac:dyDescent="0.25">
      <c r="A189" s="11" t="s">
        <v>87</v>
      </c>
      <c r="B189" s="5" t="s">
        <v>4</v>
      </c>
      <c r="C189" s="48">
        <v>250</v>
      </c>
      <c r="D189" s="6" t="s">
        <v>167</v>
      </c>
      <c r="E189" s="62">
        <f>E201*2</f>
        <v>478</v>
      </c>
      <c r="F189" s="65">
        <f>F201*2</f>
        <v>3.34</v>
      </c>
      <c r="G189" s="82"/>
    </row>
    <row r="190" spans="1:10" ht="14.1" customHeight="1" x14ac:dyDescent="0.25">
      <c r="A190" s="11" t="s">
        <v>88</v>
      </c>
      <c r="B190" s="5" t="s">
        <v>4</v>
      </c>
      <c r="C190" s="48">
        <v>250</v>
      </c>
      <c r="D190" s="6" t="s">
        <v>167</v>
      </c>
      <c r="E190" s="62">
        <f>E201*2</f>
        <v>478</v>
      </c>
      <c r="F190" s="65">
        <f>F201*2</f>
        <v>3.34</v>
      </c>
      <c r="G190" s="83"/>
    </row>
    <row r="191" spans="1:10" ht="14.1" customHeight="1" x14ac:dyDescent="0.25">
      <c r="A191" s="11" t="s">
        <v>89</v>
      </c>
      <c r="B191" s="5" t="s">
        <v>4</v>
      </c>
      <c r="C191" s="48">
        <v>250</v>
      </c>
      <c r="D191" s="6" t="s">
        <v>167</v>
      </c>
      <c r="E191" s="62">
        <f>E201*2</f>
        <v>478</v>
      </c>
      <c r="F191" s="65">
        <f>F201*2</f>
        <v>3.34</v>
      </c>
      <c r="G191" s="83"/>
    </row>
    <row r="192" spans="1:10" ht="14.1" customHeight="1" x14ac:dyDescent="0.25">
      <c r="A192" s="11" t="s">
        <v>63</v>
      </c>
      <c r="B192" s="5" t="s">
        <v>4</v>
      </c>
      <c r="C192" s="48">
        <v>250</v>
      </c>
      <c r="D192" s="6" t="s">
        <v>141</v>
      </c>
      <c r="E192" s="62">
        <f>2*E202+E218</f>
        <v>629</v>
      </c>
      <c r="F192" s="65">
        <f>2*F202+F218</f>
        <v>4.4287999999999998</v>
      </c>
      <c r="G192" s="83"/>
    </row>
    <row r="193" spans="1:11" ht="14.1" customHeight="1" x14ac:dyDescent="0.25">
      <c r="A193" s="4" t="s">
        <v>64</v>
      </c>
      <c r="B193" s="5" t="s">
        <v>4</v>
      </c>
      <c r="C193" s="48">
        <v>250</v>
      </c>
      <c r="D193" s="6" t="s">
        <v>143</v>
      </c>
      <c r="E193" s="62">
        <f>2*E202+E219</f>
        <v>639</v>
      </c>
      <c r="F193" s="65">
        <f>2*F202+F219</f>
        <v>4.5009999999999994</v>
      </c>
      <c r="G193" s="83"/>
    </row>
    <row r="194" spans="1:11" ht="14.1" customHeight="1" x14ac:dyDescent="0.25">
      <c r="A194" s="4" t="s">
        <v>65</v>
      </c>
      <c r="B194" s="5" t="s">
        <v>4</v>
      </c>
      <c r="C194" s="48">
        <v>250</v>
      </c>
      <c r="D194" s="6" t="s">
        <v>144</v>
      </c>
      <c r="E194" s="62">
        <f>2*E202+E220</f>
        <v>649</v>
      </c>
      <c r="F194" s="65">
        <f>2*F202+F220</f>
        <v>4.5731999999999999</v>
      </c>
      <c r="G194" s="83"/>
    </row>
    <row r="195" spans="1:11" ht="12.75" x14ac:dyDescent="0.25">
      <c r="A195" s="4" t="s">
        <v>110</v>
      </c>
      <c r="B195" s="5" t="s">
        <v>4</v>
      </c>
      <c r="C195" s="48">
        <v>250</v>
      </c>
      <c r="D195" s="6" t="s">
        <v>142</v>
      </c>
      <c r="E195" s="62">
        <f>2*E203+E218</f>
        <v>739</v>
      </c>
      <c r="F195" s="65">
        <f>2*F203+F218</f>
        <v>5.2288000000000006</v>
      </c>
      <c r="G195" s="83"/>
    </row>
    <row r="196" spans="1:11" ht="14.1" customHeight="1" x14ac:dyDescent="0.25">
      <c r="A196" s="4" t="s">
        <v>109</v>
      </c>
      <c r="B196" s="5" t="s">
        <v>4</v>
      </c>
      <c r="C196" s="48">
        <v>250</v>
      </c>
      <c r="D196" s="6" t="s">
        <v>145</v>
      </c>
      <c r="E196" s="62">
        <f>2*E203+E219</f>
        <v>749</v>
      </c>
      <c r="F196" s="65">
        <f>2*F203+F219</f>
        <v>5.3010000000000002</v>
      </c>
      <c r="G196" s="83"/>
    </row>
    <row r="197" spans="1:11" ht="12.75" x14ac:dyDescent="0.25">
      <c r="A197" s="54" t="s">
        <v>108</v>
      </c>
      <c r="B197" s="55" t="s">
        <v>4</v>
      </c>
      <c r="C197" s="78">
        <v>200</v>
      </c>
      <c r="D197" s="51" t="s">
        <v>146</v>
      </c>
      <c r="E197" s="66">
        <f>2*E203+E220</f>
        <v>759</v>
      </c>
      <c r="F197" s="67">
        <f>2*F203+F220</f>
        <v>5.3732000000000006</v>
      </c>
      <c r="G197" s="83"/>
    </row>
    <row r="198" spans="1:11" ht="18" customHeight="1" x14ac:dyDescent="0.25">
      <c r="A198" s="111" t="s">
        <v>6</v>
      </c>
      <c r="B198" s="111"/>
      <c r="C198" s="111"/>
      <c r="D198" s="111"/>
      <c r="E198" s="111"/>
      <c r="F198" s="111"/>
      <c r="G198" s="111"/>
    </row>
    <row r="199" spans="1:11" ht="14.1" customHeight="1" thickBot="1" x14ac:dyDescent="0.3">
      <c r="A199" s="92" t="s">
        <v>177</v>
      </c>
      <c r="B199" s="93"/>
      <c r="C199" s="93"/>
      <c r="D199" s="93"/>
      <c r="E199" s="93"/>
      <c r="F199" s="93"/>
      <c r="G199" s="39"/>
    </row>
    <row r="200" spans="1:11" ht="14.1" customHeight="1" thickBot="1" x14ac:dyDescent="0.3">
      <c r="A200" s="40" t="s">
        <v>0</v>
      </c>
      <c r="B200" s="41" t="s">
        <v>3</v>
      </c>
      <c r="C200" s="42"/>
      <c r="D200" s="42" t="s">
        <v>1</v>
      </c>
      <c r="E200" s="71" t="s">
        <v>8</v>
      </c>
      <c r="F200" s="72" t="s">
        <v>9</v>
      </c>
      <c r="G200" s="43"/>
    </row>
    <row r="201" spans="1:11" ht="14.1" customHeight="1" x14ac:dyDescent="0.25">
      <c r="A201" s="4" t="s">
        <v>48</v>
      </c>
      <c r="B201" s="8" t="s">
        <v>4</v>
      </c>
      <c r="C201" s="8"/>
      <c r="D201" s="104" t="s">
        <v>11</v>
      </c>
      <c r="E201" s="68">
        <v>239</v>
      </c>
      <c r="F201" s="69">
        <v>1.67</v>
      </c>
      <c r="G201" s="34"/>
    </row>
    <row r="202" spans="1:11" ht="14.1" customHeight="1" x14ac:dyDescent="0.25">
      <c r="A202" s="4" t="s">
        <v>49</v>
      </c>
      <c r="B202" s="8" t="s">
        <v>4</v>
      </c>
      <c r="C202" s="22"/>
      <c r="D202" s="105"/>
      <c r="E202" s="68">
        <v>294</v>
      </c>
      <c r="F202" s="69">
        <v>2.0699999999999998</v>
      </c>
      <c r="G202" s="35"/>
      <c r="K202" s="3"/>
    </row>
    <row r="203" spans="1:11" ht="14.1" customHeight="1" x14ac:dyDescent="0.25">
      <c r="A203" s="4" t="s">
        <v>50</v>
      </c>
      <c r="B203" s="8" t="s">
        <v>4</v>
      </c>
      <c r="C203" s="22"/>
      <c r="D203" s="105"/>
      <c r="E203" s="68">
        <v>349</v>
      </c>
      <c r="F203" s="69">
        <v>2.4700000000000002</v>
      </c>
      <c r="G203" s="35"/>
      <c r="K203" s="3"/>
    </row>
    <row r="204" spans="1:11" ht="14.1" customHeight="1" x14ac:dyDescent="0.25">
      <c r="A204" s="4">
        <v>1200</v>
      </c>
      <c r="B204" s="5" t="s">
        <v>4</v>
      </c>
      <c r="C204" s="8"/>
      <c r="D204" s="105"/>
      <c r="E204" s="68">
        <v>239</v>
      </c>
      <c r="F204" s="69">
        <v>1.67</v>
      </c>
      <c r="G204" s="46"/>
    </row>
    <row r="205" spans="1:11" ht="14.1" customHeight="1" x14ac:dyDescent="0.25">
      <c r="A205" s="4">
        <v>1500</v>
      </c>
      <c r="B205" s="5" t="s">
        <v>4</v>
      </c>
      <c r="C205" s="22"/>
      <c r="D205" s="105"/>
      <c r="E205" s="68">
        <v>294</v>
      </c>
      <c r="F205" s="69">
        <v>2.0699999999999998</v>
      </c>
      <c r="G205" s="46"/>
    </row>
    <row r="206" spans="1:11" ht="14.1" customHeight="1" x14ac:dyDescent="0.25">
      <c r="A206" s="4">
        <v>1800</v>
      </c>
      <c r="B206" s="5" t="s">
        <v>4</v>
      </c>
      <c r="C206" s="22"/>
      <c r="D206" s="105"/>
      <c r="E206" s="68">
        <v>349</v>
      </c>
      <c r="F206" s="69">
        <v>2.4700000000000002</v>
      </c>
      <c r="G206" s="46"/>
    </row>
    <row r="207" spans="1:11" ht="14.1" customHeight="1" x14ac:dyDescent="0.25">
      <c r="A207" s="4">
        <v>2100</v>
      </c>
      <c r="B207" s="5" t="s">
        <v>4</v>
      </c>
      <c r="C207" s="22"/>
      <c r="D207" s="105"/>
      <c r="E207" s="68">
        <v>404</v>
      </c>
      <c r="F207" s="69">
        <v>2.86</v>
      </c>
      <c r="G207" s="46"/>
    </row>
    <row r="208" spans="1:11" ht="14.1" customHeight="1" x14ac:dyDescent="0.25">
      <c r="A208" s="4">
        <v>2400</v>
      </c>
      <c r="B208" s="5" t="s">
        <v>4</v>
      </c>
      <c r="C208" s="22"/>
      <c r="D208" s="106"/>
      <c r="E208" s="68">
        <v>459</v>
      </c>
      <c r="F208" s="69">
        <v>3.26</v>
      </c>
      <c r="G208" s="47"/>
    </row>
    <row r="209" spans="1:7" ht="14.1" customHeight="1" thickBot="1" x14ac:dyDescent="0.3">
      <c r="A209" s="108" t="s">
        <v>5</v>
      </c>
      <c r="B209" s="109"/>
      <c r="C209" s="109"/>
      <c r="D209" s="109"/>
      <c r="E209" s="109"/>
      <c r="F209" s="110"/>
      <c r="G209" s="37"/>
    </row>
    <row r="210" spans="1:7" ht="14.1" customHeight="1" thickBot="1" x14ac:dyDescent="0.3">
      <c r="A210" s="40" t="s">
        <v>0</v>
      </c>
      <c r="B210" s="41" t="s">
        <v>3</v>
      </c>
      <c r="C210" s="42"/>
      <c r="D210" s="42" t="s">
        <v>1</v>
      </c>
      <c r="E210" s="71" t="s">
        <v>8</v>
      </c>
      <c r="F210" s="72" t="s">
        <v>9</v>
      </c>
      <c r="G210" s="43"/>
    </row>
    <row r="211" spans="1:7" ht="14.1" customHeight="1" x14ac:dyDescent="0.25">
      <c r="A211" s="4">
        <v>1200</v>
      </c>
      <c r="B211" s="5" t="s">
        <v>4</v>
      </c>
      <c r="C211" s="8"/>
      <c r="D211" s="104" t="s">
        <v>11</v>
      </c>
      <c r="E211" s="18">
        <v>296</v>
      </c>
      <c r="F211" s="33">
        <v>2.1</v>
      </c>
      <c r="G211" s="31"/>
    </row>
    <row r="212" spans="1:7" ht="14.1" customHeight="1" x14ac:dyDescent="0.25">
      <c r="A212" s="4">
        <v>1500</v>
      </c>
      <c r="B212" s="5" t="s">
        <v>4</v>
      </c>
      <c r="C212" s="22"/>
      <c r="D212" s="105"/>
      <c r="E212" s="18">
        <v>365</v>
      </c>
      <c r="F212" s="33">
        <v>2.6</v>
      </c>
      <c r="G212" s="31"/>
    </row>
    <row r="213" spans="1:7" ht="14.1" customHeight="1" x14ac:dyDescent="0.25">
      <c r="A213" s="4">
        <v>1800</v>
      </c>
      <c r="B213" s="5" t="s">
        <v>4</v>
      </c>
      <c r="C213" s="22"/>
      <c r="D213" s="105"/>
      <c r="E213" s="18">
        <v>434</v>
      </c>
      <c r="F213" s="33">
        <v>3.1</v>
      </c>
      <c r="G213" s="31"/>
    </row>
    <row r="214" spans="1:7" ht="14.1" customHeight="1" x14ac:dyDescent="0.25">
      <c r="A214" s="4">
        <v>2100</v>
      </c>
      <c r="B214" s="5" t="s">
        <v>4</v>
      </c>
      <c r="C214" s="22"/>
      <c r="D214" s="105"/>
      <c r="E214" s="18">
        <v>502</v>
      </c>
      <c r="F214" s="33">
        <v>3.6</v>
      </c>
      <c r="G214" s="31"/>
    </row>
    <row r="215" spans="1:7" ht="14.1" customHeight="1" x14ac:dyDescent="0.25">
      <c r="A215" s="4">
        <v>2400</v>
      </c>
      <c r="B215" s="5" t="s">
        <v>4</v>
      </c>
      <c r="C215" s="22"/>
      <c r="D215" s="106"/>
      <c r="E215" s="18">
        <v>571</v>
      </c>
      <c r="F215" s="33">
        <v>4.0999999999999996</v>
      </c>
      <c r="G215" s="32"/>
    </row>
    <row r="216" spans="1:7" ht="14.1" customHeight="1" thickBot="1" x14ac:dyDescent="0.3">
      <c r="A216" s="87" t="s">
        <v>176</v>
      </c>
      <c r="B216" s="88"/>
      <c r="C216" s="89"/>
      <c r="D216" s="89"/>
      <c r="E216" s="89"/>
      <c r="F216" s="91"/>
      <c r="G216" s="37"/>
    </row>
    <row r="217" spans="1:7" ht="14.1" customHeight="1" thickBot="1" x14ac:dyDescent="0.3">
      <c r="A217" s="40" t="s">
        <v>0</v>
      </c>
      <c r="B217" s="41" t="s">
        <v>3</v>
      </c>
      <c r="C217" s="42"/>
      <c r="D217" s="42"/>
      <c r="E217" s="71" t="s">
        <v>8</v>
      </c>
      <c r="F217" s="72" t="s">
        <v>9</v>
      </c>
      <c r="G217" s="43"/>
    </row>
    <row r="218" spans="1:7" ht="14.1" customHeight="1" x14ac:dyDescent="0.25">
      <c r="A218" s="4">
        <v>400</v>
      </c>
      <c r="B218" s="5" t="s">
        <v>4</v>
      </c>
      <c r="C218" s="1"/>
      <c r="D218" s="9"/>
      <c r="E218" s="73">
        <v>41</v>
      </c>
      <c r="F218" s="74">
        <v>0.2888</v>
      </c>
      <c r="G218" s="34"/>
    </row>
    <row r="219" spans="1:7" ht="14.1" customHeight="1" x14ac:dyDescent="0.25">
      <c r="A219" s="4">
        <v>500</v>
      </c>
      <c r="B219" s="5" t="s">
        <v>4</v>
      </c>
      <c r="C219" s="1"/>
      <c r="D219" s="9"/>
      <c r="E219" s="73">
        <v>51</v>
      </c>
      <c r="F219" s="74">
        <v>0.36099999999999999</v>
      </c>
      <c r="G219" s="31"/>
    </row>
    <row r="220" spans="1:7" ht="14.1" customHeight="1" x14ac:dyDescent="0.25">
      <c r="A220" s="4">
        <v>600</v>
      </c>
      <c r="B220" s="5" t="s">
        <v>4</v>
      </c>
      <c r="C220" s="1"/>
      <c r="D220" s="9"/>
      <c r="E220" s="73">
        <v>61</v>
      </c>
      <c r="F220" s="74">
        <v>0.43319999999999997</v>
      </c>
      <c r="G220" s="31"/>
    </row>
    <row r="221" spans="1:7" ht="14.1" customHeight="1" x14ac:dyDescent="0.25">
      <c r="A221" s="4">
        <v>700</v>
      </c>
      <c r="B221" s="5" t="s">
        <v>4</v>
      </c>
      <c r="C221" s="1"/>
      <c r="D221" s="9"/>
      <c r="E221" s="73">
        <v>71</v>
      </c>
      <c r="F221" s="74">
        <v>0.50539999999999996</v>
      </c>
      <c r="G221" s="31"/>
    </row>
    <row r="222" spans="1:7" ht="14.1" customHeight="1" x14ac:dyDescent="0.25">
      <c r="A222" s="4">
        <v>800</v>
      </c>
      <c r="B222" s="5" t="s">
        <v>4</v>
      </c>
      <c r="C222" s="1"/>
      <c r="D222" s="9"/>
      <c r="E222" s="73">
        <v>81</v>
      </c>
      <c r="F222" s="74">
        <v>0.5776</v>
      </c>
      <c r="G222" s="31"/>
    </row>
    <row r="223" spans="1:7" ht="18" customHeight="1" x14ac:dyDescent="0.25">
      <c r="A223" s="4">
        <v>1000</v>
      </c>
      <c r="B223" s="5" t="s">
        <v>4</v>
      </c>
      <c r="C223" s="1"/>
      <c r="D223" s="9"/>
      <c r="E223" s="73">
        <v>101</v>
      </c>
      <c r="F223" s="74">
        <v>0.72199999999999998</v>
      </c>
      <c r="G223" s="32"/>
    </row>
    <row r="224" spans="1:7" ht="14.1" customHeight="1" thickBot="1" x14ac:dyDescent="0.3">
      <c r="A224" s="87" t="s">
        <v>41</v>
      </c>
      <c r="B224" s="88"/>
      <c r="C224" s="89"/>
      <c r="D224" s="89"/>
      <c r="E224" s="89"/>
      <c r="F224" s="91"/>
      <c r="G224" s="37"/>
    </row>
    <row r="225" spans="1:7" ht="14.1" customHeight="1" thickBot="1" x14ac:dyDescent="0.3">
      <c r="A225" s="40" t="s">
        <v>0</v>
      </c>
      <c r="B225" s="41" t="s">
        <v>3</v>
      </c>
      <c r="C225" s="42"/>
      <c r="D225" s="42" t="s">
        <v>1</v>
      </c>
      <c r="E225" s="71" t="s">
        <v>8</v>
      </c>
      <c r="F225" s="72" t="s">
        <v>9</v>
      </c>
      <c r="G225" s="43"/>
    </row>
    <row r="226" spans="1:7" ht="14.1" customHeight="1" x14ac:dyDescent="0.25">
      <c r="A226" s="23" t="s">
        <v>35</v>
      </c>
      <c r="B226" s="1" t="s">
        <v>4</v>
      </c>
      <c r="C226" s="7"/>
      <c r="D226" s="8" t="s">
        <v>123</v>
      </c>
      <c r="E226" s="75">
        <v>131</v>
      </c>
      <c r="F226" s="65">
        <v>0.73199999999999998</v>
      </c>
      <c r="G226" s="34"/>
    </row>
    <row r="227" spans="1:7" ht="14.1" customHeight="1" x14ac:dyDescent="0.25">
      <c r="A227" s="23" t="s">
        <v>36</v>
      </c>
      <c r="B227" s="1" t="s">
        <v>4</v>
      </c>
      <c r="C227" s="7"/>
      <c r="D227" s="8" t="s">
        <v>123</v>
      </c>
      <c r="E227" s="75">
        <v>165</v>
      </c>
      <c r="F227" s="65">
        <v>0.93</v>
      </c>
      <c r="G227" s="31"/>
    </row>
    <row r="228" spans="1:7" ht="14.1" customHeight="1" x14ac:dyDescent="0.25">
      <c r="A228" s="23" t="s">
        <v>37</v>
      </c>
      <c r="B228" s="1" t="s">
        <v>4</v>
      </c>
      <c r="C228" s="7"/>
      <c r="D228" s="8" t="s">
        <v>123</v>
      </c>
      <c r="E228" s="75">
        <v>200</v>
      </c>
      <c r="F228" s="65">
        <v>1.1200000000000001</v>
      </c>
      <c r="G228" s="31"/>
    </row>
    <row r="229" spans="1:7" ht="14.1" customHeight="1" x14ac:dyDescent="0.25">
      <c r="A229" s="23" t="s">
        <v>38</v>
      </c>
      <c r="B229" s="1" t="s">
        <v>4</v>
      </c>
      <c r="C229" s="7"/>
      <c r="D229" s="8" t="s">
        <v>123</v>
      </c>
      <c r="E229" s="75">
        <v>234</v>
      </c>
      <c r="F229" s="65">
        <v>1.31</v>
      </c>
      <c r="G229" s="31"/>
    </row>
    <row r="230" spans="1:7" ht="14.1" customHeight="1" x14ac:dyDescent="0.25">
      <c r="A230" s="23" t="s">
        <v>39</v>
      </c>
      <c r="B230" s="1" t="s">
        <v>4</v>
      </c>
      <c r="C230" s="7"/>
      <c r="D230" s="8" t="s">
        <v>123</v>
      </c>
      <c r="E230" s="75">
        <v>267</v>
      </c>
      <c r="F230" s="65">
        <v>1.5</v>
      </c>
      <c r="G230" s="31"/>
    </row>
    <row r="231" spans="1:7" ht="14.1" customHeight="1" x14ac:dyDescent="0.25">
      <c r="A231" s="23" t="s">
        <v>40</v>
      </c>
      <c r="B231" s="1" t="s">
        <v>4</v>
      </c>
      <c r="C231" s="7"/>
      <c r="D231" s="8" t="s">
        <v>123</v>
      </c>
      <c r="E231" s="75">
        <v>336</v>
      </c>
      <c r="F231" s="65">
        <v>1.89</v>
      </c>
      <c r="G231" s="32"/>
    </row>
    <row r="232" spans="1:7" ht="14.1" customHeight="1" thickBot="1" x14ac:dyDescent="0.3">
      <c r="A232" s="87" t="s">
        <v>140</v>
      </c>
      <c r="B232" s="88"/>
      <c r="C232" s="89"/>
      <c r="D232" s="89"/>
      <c r="E232" s="89"/>
      <c r="F232" s="91"/>
      <c r="G232" s="37"/>
    </row>
    <row r="233" spans="1:7" ht="14.1" customHeight="1" thickBot="1" x14ac:dyDescent="0.3">
      <c r="A233" s="40" t="s">
        <v>0</v>
      </c>
      <c r="B233" s="41"/>
      <c r="C233" s="42"/>
      <c r="D233" s="42" t="s">
        <v>1</v>
      </c>
      <c r="E233" s="71" t="s">
        <v>8</v>
      </c>
      <c r="F233" s="72" t="s">
        <v>9</v>
      </c>
      <c r="G233" s="43"/>
    </row>
    <row r="234" spans="1:7" ht="14.25" customHeight="1" x14ac:dyDescent="0.25">
      <c r="A234" s="4" t="s">
        <v>87</v>
      </c>
      <c r="B234" s="10"/>
      <c r="C234" s="7"/>
      <c r="D234" s="6" t="s">
        <v>2</v>
      </c>
      <c r="E234" s="62">
        <v>164</v>
      </c>
      <c r="F234" s="74">
        <v>5.6020000000000003</v>
      </c>
      <c r="G234" s="82"/>
    </row>
    <row r="235" spans="1:7" ht="14.25" customHeight="1" x14ac:dyDescent="0.25">
      <c r="A235" s="4" t="s">
        <v>88</v>
      </c>
      <c r="B235" s="10"/>
      <c r="C235" s="7"/>
      <c r="D235" s="6" t="s">
        <v>2</v>
      </c>
      <c r="E235" s="62">
        <v>204</v>
      </c>
      <c r="F235" s="74">
        <v>7.0019999999999998</v>
      </c>
      <c r="G235" s="83"/>
    </row>
    <row r="236" spans="1:7" ht="14.25" customHeight="1" x14ac:dyDescent="0.25">
      <c r="A236" s="4" t="s">
        <v>89</v>
      </c>
      <c r="B236" s="5"/>
      <c r="C236" s="1"/>
      <c r="D236" s="6" t="s">
        <v>2</v>
      </c>
      <c r="E236" s="18">
        <v>245</v>
      </c>
      <c r="F236" s="74">
        <v>8.4024000000000001</v>
      </c>
      <c r="G236" s="83"/>
    </row>
    <row r="237" spans="1:7" ht="14.1" customHeight="1" x14ac:dyDescent="0.25">
      <c r="A237" s="4" t="s">
        <v>90</v>
      </c>
      <c r="B237" s="5"/>
      <c r="C237" s="1"/>
      <c r="D237" s="6" t="s">
        <v>2</v>
      </c>
      <c r="E237" s="18">
        <v>286</v>
      </c>
      <c r="F237" s="74">
        <v>9.8027999999999995</v>
      </c>
      <c r="G237" s="83"/>
    </row>
    <row r="238" spans="1:7" ht="14.1" customHeight="1" x14ac:dyDescent="0.25">
      <c r="A238" s="4" t="s">
        <v>91</v>
      </c>
      <c r="B238" s="5"/>
      <c r="C238" s="1"/>
      <c r="D238" s="6" t="s">
        <v>2</v>
      </c>
      <c r="E238" s="18">
        <v>327</v>
      </c>
      <c r="F238" s="74">
        <v>11.203200000000001</v>
      </c>
      <c r="G238" s="83"/>
    </row>
    <row r="239" spans="1:7" ht="14.1" customHeight="1" x14ac:dyDescent="0.25">
      <c r="A239" s="4" t="s">
        <v>92</v>
      </c>
      <c r="B239" s="5"/>
      <c r="C239" s="1"/>
      <c r="D239" s="6" t="s">
        <v>2</v>
      </c>
      <c r="E239" s="18">
        <v>408</v>
      </c>
      <c r="F239" s="74">
        <v>14.004</v>
      </c>
      <c r="G239" s="83"/>
    </row>
    <row r="240" spans="1:7" ht="14.1" customHeight="1" x14ac:dyDescent="0.25">
      <c r="A240" s="4" t="s">
        <v>63</v>
      </c>
      <c r="B240" s="10"/>
      <c r="C240" s="7"/>
      <c r="D240" s="6" t="s">
        <v>2</v>
      </c>
      <c r="E240" s="62">
        <v>204</v>
      </c>
      <c r="F240" s="74">
        <v>7.0019999999999998</v>
      </c>
      <c r="G240" s="83"/>
    </row>
    <row r="241" spans="1:7" ht="14.1" customHeight="1" x14ac:dyDescent="0.25">
      <c r="A241" s="4" t="s">
        <v>64</v>
      </c>
      <c r="B241" s="10"/>
      <c r="C241" s="7"/>
      <c r="D241" s="6" t="s">
        <v>2</v>
      </c>
      <c r="E241" s="62">
        <v>255</v>
      </c>
      <c r="F241" s="74">
        <v>8.7524999999999995</v>
      </c>
      <c r="G241" s="83"/>
    </row>
    <row r="242" spans="1:7" ht="14.1" customHeight="1" x14ac:dyDescent="0.25">
      <c r="A242" s="4" t="s">
        <v>65</v>
      </c>
      <c r="B242" s="5"/>
      <c r="C242" s="1"/>
      <c r="D242" s="6" t="s">
        <v>2</v>
      </c>
      <c r="E242" s="18">
        <v>306</v>
      </c>
      <c r="F242" s="74">
        <v>10.503</v>
      </c>
      <c r="G242" s="83"/>
    </row>
    <row r="243" spans="1:7" ht="14.1" customHeight="1" x14ac:dyDescent="0.25">
      <c r="A243" s="4" t="s">
        <v>66</v>
      </c>
      <c r="B243" s="5"/>
      <c r="C243" s="1"/>
      <c r="D243" s="6" t="s">
        <v>2</v>
      </c>
      <c r="E243" s="18">
        <v>357</v>
      </c>
      <c r="F243" s="74">
        <v>12.253500000000001</v>
      </c>
      <c r="G243" s="83"/>
    </row>
    <row r="244" spans="1:7" ht="14.1" customHeight="1" x14ac:dyDescent="0.25">
      <c r="A244" s="4" t="s">
        <v>67</v>
      </c>
      <c r="B244" s="5"/>
      <c r="C244" s="1"/>
      <c r="D244" s="6" t="s">
        <v>2</v>
      </c>
      <c r="E244" s="18">
        <v>408</v>
      </c>
      <c r="F244" s="74">
        <v>14.004</v>
      </c>
      <c r="G244" s="83"/>
    </row>
    <row r="245" spans="1:7" ht="14.1" customHeight="1" x14ac:dyDescent="0.25">
      <c r="A245" s="4" t="s">
        <v>68</v>
      </c>
      <c r="B245" s="5"/>
      <c r="C245" s="1"/>
      <c r="D245" s="6" t="s">
        <v>2</v>
      </c>
      <c r="E245" s="18">
        <v>510</v>
      </c>
      <c r="F245" s="74">
        <v>17.504999999999999</v>
      </c>
      <c r="G245" s="83"/>
    </row>
    <row r="246" spans="1:7" ht="14.1" customHeight="1" x14ac:dyDescent="0.25">
      <c r="A246" s="4" t="s">
        <v>110</v>
      </c>
      <c r="B246" s="5"/>
      <c r="C246" s="1"/>
      <c r="D246" s="6" t="s">
        <v>2</v>
      </c>
      <c r="E246" s="18">
        <v>245</v>
      </c>
      <c r="F246" s="74">
        <v>8.4024000000000001</v>
      </c>
      <c r="G246" s="83"/>
    </row>
    <row r="247" spans="1:7" ht="14.1" customHeight="1" x14ac:dyDescent="0.25">
      <c r="A247" s="4" t="s">
        <v>109</v>
      </c>
      <c r="B247" s="10"/>
      <c r="C247" s="7"/>
      <c r="D247" s="6" t="s">
        <v>2</v>
      </c>
      <c r="E247" s="62">
        <v>306</v>
      </c>
      <c r="F247" s="74">
        <v>10.503</v>
      </c>
      <c r="G247" s="83"/>
    </row>
    <row r="248" spans="1:7" ht="14.1" customHeight="1" x14ac:dyDescent="0.25">
      <c r="A248" s="4" t="s">
        <v>108</v>
      </c>
      <c r="B248" s="5"/>
      <c r="C248" s="1"/>
      <c r="D248" s="6" t="s">
        <v>2</v>
      </c>
      <c r="E248" s="18">
        <v>368</v>
      </c>
      <c r="F248" s="74">
        <v>12.6036</v>
      </c>
      <c r="G248" s="83"/>
    </row>
    <row r="249" spans="1:7" ht="14.1" customHeight="1" x14ac:dyDescent="0.25">
      <c r="A249" s="4" t="s">
        <v>107</v>
      </c>
      <c r="B249" s="5"/>
      <c r="C249" s="1"/>
      <c r="D249" s="6" t="s">
        <v>2</v>
      </c>
      <c r="E249" s="18">
        <v>429</v>
      </c>
      <c r="F249" s="74">
        <v>14.7042</v>
      </c>
      <c r="G249" s="83"/>
    </row>
    <row r="250" spans="1:7" ht="14.1" customHeight="1" x14ac:dyDescent="0.25">
      <c r="A250" s="4" t="s">
        <v>106</v>
      </c>
      <c r="B250" s="5"/>
      <c r="C250" s="1"/>
      <c r="D250" s="6" t="s">
        <v>2</v>
      </c>
      <c r="E250" s="18">
        <v>490</v>
      </c>
      <c r="F250" s="74">
        <v>16.8048</v>
      </c>
      <c r="G250" s="83"/>
    </row>
    <row r="251" spans="1:7" ht="14.1" customHeight="1" x14ac:dyDescent="0.25">
      <c r="A251" s="4" t="s">
        <v>105</v>
      </c>
      <c r="B251" s="5"/>
      <c r="C251" s="1"/>
      <c r="D251" s="6" t="s">
        <v>2</v>
      </c>
      <c r="E251" s="18">
        <v>612</v>
      </c>
      <c r="F251" s="74">
        <v>21.006</v>
      </c>
      <c r="G251" s="83"/>
    </row>
    <row r="252" spans="1:7" ht="14.1" customHeight="1" x14ac:dyDescent="0.25">
      <c r="A252" s="4" t="s">
        <v>104</v>
      </c>
      <c r="B252" s="5"/>
      <c r="C252" s="1"/>
      <c r="D252" s="6" t="s">
        <v>2</v>
      </c>
      <c r="E252" s="18">
        <v>286</v>
      </c>
      <c r="F252" s="74">
        <v>9.8027999999999995</v>
      </c>
      <c r="G252" s="83"/>
    </row>
    <row r="253" spans="1:7" ht="14.1" customHeight="1" x14ac:dyDescent="0.25">
      <c r="A253" s="4" t="s">
        <v>103</v>
      </c>
      <c r="B253" s="10"/>
      <c r="C253" s="7"/>
      <c r="D253" s="6" t="s">
        <v>2</v>
      </c>
      <c r="E253" s="62">
        <v>357</v>
      </c>
      <c r="F253" s="74">
        <v>12.253500000000001</v>
      </c>
      <c r="G253" s="83"/>
    </row>
    <row r="254" spans="1:7" ht="14.1" customHeight="1" x14ac:dyDescent="0.25">
      <c r="A254" s="4" t="s">
        <v>102</v>
      </c>
      <c r="B254" s="5"/>
      <c r="C254" s="1"/>
      <c r="D254" s="6" t="s">
        <v>2</v>
      </c>
      <c r="E254" s="18">
        <v>429</v>
      </c>
      <c r="F254" s="74">
        <v>14.7042</v>
      </c>
      <c r="G254" s="83"/>
    </row>
    <row r="255" spans="1:7" ht="14.1" customHeight="1" x14ac:dyDescent="0.25">
      <c r="A255" s="4" t="s">
        <v>101</v>
      </c>
      <c r="B255" s="5"/>
      <c r="C255" s="1"/>
      <c r="D255" s="6" t="s">
        <v>2</v>
      </c>
      <c r="E255" s="18">
        <v>500</v>
      </c>
      <c r="F255" s="74">
        <v>17.154900000000001</v>
      </c>
      <c r="G255" s="83"/>
    </row>
    <row r="256" spans="1:7" ht="14.1" customHeight="1" x14ac:dyDescent="0.25">
      <c r="A256" s="4" t="s">
        <v>100</v>
      </c>
      <c r="B256" s="5"/>
      <c r="C256" s="1"/>
      <c r="D256" s="6" t="s">
        <v>2</v>
      </c>
      <c r="E256" s="18">
        <v>572</v>
      </c>
      <c r="F256" s="74">
        <v>19.605599999999999</v>
      </c>
      <c r="G256" s="83"/>
    </row>
    <row r="257" spans="1:7" ht="14.1" customHeight="1" x14ac:dyDescent="0.25">
      <c r="A257" s="4" t="s">
        <v>99</v>
      </c>
      <c r="B257" s="5"/>
      <c r="C257" s="1"/>
      <c r="D257" s="6" t="s">
        <v>2</v>
      </c>
      <c r="E257" s="18">
        <v>714</v>
      </c>
      <c r="F257" s="74">
        <v>24.507000000000001</v>
      </c>
      <c r="G257" s="83"/>
    </row>
    <row r="258" spans="1:7" ht="14.1" customHeight="1" x14ac:dyDescent="0.25">
      <c r="A258" s="4" t="s">
        <v>98</v>
      </c>
      <c r="B258" s="5"/>
      <c r="C258" s="1"/>
      <c r="D258" s="6" t="s">
        <v>2</v>
      </c>
      <c r="E258" s="18">
        <v>327</v>
      </c>
      <c r="F258" s="74">
        <v>11.203200000000001</v>
      </c>
      <c r="G258" s="83"/>
    </row>
    <row r="259" spans="1:7" ht="14.1" customHeight="1" x14ac:dyDescent="0.25">
      <c r="A259" s="4" t="s">
        <v>97</v>
      </c>
      <c r="B259" s="10"/>
      <c r="C259" s="7"/>
      <c r="D259" s="6" t="s">
        <v>2</v>
      </c>
      <c r="E259" s="62">
        <v>408</v>
      </c>
      <c r="F259" s="74">
        <v>14.004</v>
      </c>
      <c r="G259" s="83"/>
    </row>
    <row r="260" spans="1:7" ht="14.1" customHeight="1" x14ac:dyDescent="0.25">
      <c r="A260" s="4" t="s">
        <v>96</v>
      </c>
      <c r="B260" s="5"/>
      <c r="C260" s="1"/>
      <c r="D260" s="6" t="s">
        <v>2</v>
      </c>
      <c r="E260" s="18">
        <v>490</v>
      </c>
      <c r="F260" s="74">
        <v>16.8048</v>
      </c>
      <c r="G260" s="83"/>
    </row>
    <row r="261" spans="1:7" ht="14.1" customHeight="1" x14ac:dyDescent="0.25">
      <c r="A261" s="4" t="s">
        <v>95</v>
      </c>
      <c r="B261" s="5"/>
      <c r="C261" s="1"/>
      <c r="D261" s="6" t="s">
        <v>2</v>
      </c>
      <c r="E261" s="18">
        <v>572</v>
      </c>
      <c r="F261" s="74">
        <v>19.605599999999999</v>
      </c>
      <c r="G261" s="83"/>
    </row>
    <row r="262" spans="1:7" ht="14.1" customHeight="1" x14ac:dyDescent="0.25">
      <c r="A262" s="4" t="s">
        <v>94</v>
      </c>
      <c r="B262" s="5"/>
      <c r="C262" s="1"/>
      <c r="D262" s="6" t="s">
        <v>2</v>
      </c>
      <c r="E262" s="18">
        <v>653</v>
      </c>
      <c r="F262" s="74">
        <v>22.406400000000001</v>
      </c>
      <c r="G262" s="83"/>
    </row>
    <row r="263" spans="1:7" ht="14.1" customHeight="1" x14ac:dyDescent="0.25">
      <c r="A263" s="4" t="s">
        <v>93</v>
      </c>
      <c r="B263" s="5"/>
      <c r="C263" s="1"/>
      <c r="D263" s="6" t="s">
        <v>2</v>
      </c>
      <c r="E263" s="18">
        <v>816</v>
      </c>
      <c r="F263" s="74">
        <v>28.007999999999999</v>
      </c>
      <c r="G263" s="84"/>
    </row>
    <row r="264" spans="1:7" ht="14.1" customHeight="1" thickBot="1" x14ac:dyDescent="0.3">
      <c r="A264" s="87" t="s">
        <v>42</v>
      </c>
      <c r="B264" s="88"/>
      <c r="C264" s="89"/>
      <c r="D264" s="89"/>
      <c r="E264" s="89"/>
      <c r="F264" s="90"/>
      <c r="G264" s="81"/>
    </row>
    <row r="265" spans="1:7" ht="14.1" customHeight="1" thickBot="1" x14ac:dyDescent="0.3">
      <c r="A265" s="40" t="s">
        <v>0</v>
      </c>
      <c r="B265" s="41" t="s">
        <v>3</v>
      </c>
      <c r="C265" s="42"/>
      <c r="D265" s="42" t="s">
        <v>1</v>
      </c>
      <c r="E265" s="71" t="s">
        <v>8</v>
      </c>
      <c r="F265" s="72" t="s">
        <v>9</v>
      </c>
      <c r="G265" s="43"/>
    </row>
    <row r="266" spans="1:7" ht="35.25" customHeight="1" x14ac:dyDescent="0.25">
      <c r="A266" s="11" t="s">
        <v>168</v>
      </c>
      <c r="B266" s="5" t="s">
        <v>4</v>
      </c>
      <c r="C266" s="1"/>
      <c r="D266" s="6"/>
      <c r="E266" s="18">
        <v>19</v>
      </c>
      <c r="F266" s="33">
        <v>1.4999999999999999E-2</v>
      </c>
      <c r="G266" s="1"/>
    </row>
    <row r="267" spans="1:7" ht="23.25" customHeight="1" x14ac:dyDescent="0.25">
      <c r="A267" s="11" t="s">
        <v>46</v>
      </c>
      <c r="B267" s="5" t="s">
        <v>4</v>
      </c>
      <c r="C267" s="6"/>
      <c r="D267" s="6" t="s">
        <v>43</v>
      </c>
      <c r="E267" s="18">
        <v>90</v>
      </c>
      <c r="F267" s="33">
        <v>0.4</v>
      </c>
      <c r="G267" s="1"/>
    </row>
    <row r="268" spans="1:7" ht="39.75" customHeight="1" thickBot="1" x14ac:dyDescent="0.3">
      <c r="A268" s="12" t="s">
        <v>47</v>
      </c>
      <c r="B268" s="13"/>
      <c r="C268" s="14"/>
      <c r="D268" s="15" t="s">
        <v>44</v>
      </c>
      <c r="E268" s="21">
        <v>7</v>
      </c>
      <c r="F268" s="80">
        <v>3.7999999999999999E-2</v>
      </c>
      <c r="G268" s="1"/>
    </row>
    <row r="270" spans="1:7" ht="14.1" customHeight="1" x14ac:dyDescent="0.25">
      <c r="A270" s="79" t="s">
        <v>7</v>
      </c>
    </row>
  </sheetData>
  <mergeCells count="29">
    <mergeCell ref="G189:G197"/>
    <mergeCell ref="D9:D32"/>
    <mergeCell ref="A33:F33"/>
    <mergeCell ref="A209:F209"/>
    <mergeCell ref="D201:D208"/>
    <mergeCell ref="A198:G198"/>
    <mergeCell ref="A123:F123"/>
    <mergeCell ref="D35:D58"/>
    <mergeCell ref="A7:F7"/>
    <mergeCell ref="A216:F216"/>
    <mergeCell ref="A59:F59"/>
    <mergeCell ref="A91:F91"/>
    <mergeCell ref="D211:D215"/>
    <mergeCell ref="G234:G263"/>
    <mergeCell ref="A2:F2"/>
    <mergeCell ref="A1:F1"/>
    <mergeCell ref="A264:F264"/>
    <mergeCell ref="A187:F187"/>
    <mergeCell ref="A155:F155"/>
    <mergeCell ref="A199:F199"/>
    <mergeCell ref="D3:F3"/>
    <mergeCell ref="D5:F5"/>
    <mergeCell ref="A3:C3"/>
    <mergeCell ref="A5:C5"/>
    <mergeCell ref="E6:F6"/>
    <mergeCell ref="G157:G186"/>
    <mergeCell ref="A232:F232"/>
    <mergeCell ref="G93:G122"/>
    <mergeCell ref="A224:F224"/>
  </mergeCells>
  <phoneticPr fontId="1" type="noConversion"/>
  <pageMargins left="0.27559055118110237" right="3.937007874015748E-2" top="0.39370078740157483" bottom="0.27559055118110237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Среднегрузовые</vt:lpstr>
      <vt:lpstr>Среднегрузовые!Область_печати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svetlana_s</dc:creator>
  <cp:lastModifiedBy>Mike</cp:lastModifiedBy>
  <cp:lastPrinted>2014-07-07T11:27:02Z</cp:lastPrinted>
  <dcterms:created xsi:type="dcterms:W3CDTF">2011-04-26T05:24:01Z</dcterms:created>
  <dcterms:modified xsi:type="dcterms:W3CDTF">2017-12-11T11:43:30Z</dcterms:modified>
</cp:coreProperties>
</file>