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5085" windowHeight="2130" activeTab="0"/>
  </bookViews>
  <sheets>
    <sheet name="Аркуш1" sheetId="1" r:id="rId1"/>
  </sheets>
  <definedNames/>
  <calcPr calcId="162913" refMode="R1C1"/>
</workbook>
</file>

<file path=xl/sharedStrings.xml><?xml version="1.0" encoding="utf-8"?>
<sst xmlns="http://schemas.openxmlformats.org/spreadsheetml/2006/main" count="36" uniqueCount="31">
  <si>
    <t>Продукти</t>
  </si>
  <si>
    <t>Показники</t>
  </si>
  <si>
    <t>Сума</t>
  </si>
  <si>
    <t>Вода</t>
  </si>
  <si>
    <t>ВЕРЕСЕНЬ</t>
  </si>
  <si>
    <t>ЖОВТЕНЬ</t>
  </si>
  <si>
    <t>ЛИСТОПАД</t>
  </si>
  <si>
    <t>ГРУДЕНЬ</t>
  </si>
  <si>
    <t>Кошти  на  розвиток школи</t>
  </si>
  <si>
    <t>план</t>
  </si>
  <si>
    <t xml:space="preserve">зарплата </t>
  </si>
  <si>
    <t>відпустка</t>
  </si>
  <si>
    <t>всього</t>
  </si>
  <si>
    <t>Електроенергія №1</t>
  </si>
  <si>
    <t>Електроенергія №2</t>
  </si>
  <si>
    <t>Всього за харчування</t>
  </si>
  <si>
    <t xml:space="preserve">Всього залишок </t>
  </si>
  <si>
    <t>морозильная камера</t>
  </si>
  <si>
    <t>шафи для одягу</t>
  </si>
  <si>
    <t>посуд для їдальні</t>
  </si>
  <si>
    <t xml:space="preserve">всього використано </t>
  </si>
  <si>
    <t>Господарчі  надходження, із них:</t>
  </si>
  <si>
    <t>Витрати:</t>
  </si>
  <si>
    <t>миючі засоби та господарчі товари</t>
  </si>
  <si>
    <t>Відходи</t>
  </si>
  <si>
    <t>Всього за І півріччя</t>
  </si>
  <si>
    <t>премія</t>
  </si>
  <si>
    <t>ремонт канализациї</t>
  </si>
  <si>
    <t>ФЗП:</t>
  </si>
  <si>
    <t>нарахування на ЗП</t>
  </si>
  <si>
    <t xml:space="preserve">                                                                                                                      ОБЛІК  РОБОТИ  ШКІЛЬНОЇ  ЇДАЛЬНІ  І  семестр 2017-2018 навчальний рік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</si>
</sst>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  <protection/>
    </xf>
    <xf numFmtId="3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 topLeftCell="A1">
      <selection activeCell="M10" sqref="M10"/>
    </sheetView>
  </sheetViews>
  <sheetFormatPr defaultColWidth="9.140625" defaultRowHeight="15"/>
  <cols>
    <col min="1" max="1" width="21.421875" style="10" customWidth="1"/>
    <col min="2" max="2" width="15.140625" style="6" customWidth="1"/>
    <col min="3" max="10" width="12.421875" style="0" customWidth="1"/>
    <col min="11" max="11" width="21.140625" style="0" customWidth="1"/>
  </cols>
  <sheetData>
    <row r="1" ht="15.75">
      <c r="B1" s="2" t="s">
        <v>30</v>
      </c>
    </row>
    <row r="3" spans="1:13" s="4" customFormat="1" ht="16.5" customHeight="1">
      <c r="A3" s="7"/>
      <c r="B3" s="8"/>
      <c r="C3" s="36" t="s">
        <v>4</v>
      </c>
      <c r="D3" s="27"/>
      <c r="E3" s="36" t="s">
        <v>5</v>
      </c>
      <c r="F3" s="37"/>
      <c r="G3" s="36" t="s">
        <v>6</v>
      </c>
      <c r="H3" s="38"/>
      <c r="I3" s="36" t="s">
        <v>7</v>
      </c>
      <c r="J3" s="38"/>
      <c r="K3" s="68" t="s">
        <v>25</v>
      </c>
      <c r="L3" s="3"/>
      <c r="M3" s="3"/>
    </row>
    <row r="4" spans="1:13" s="4" customFormat="1" ht="16.5" customHeight="1">
      <c r="A4" s="47" t="s">
        <v>15</v>
      </c>
      <c r="B4" s="52"/>
      <c r="C4" s="39">
        <v>221979</v>
      </c>
      <c r="D4" s="40"/>
      <c r="E4" s="39">
        <v>174362.3</v>
      </c>
      <c r="F4" s="40"/>
      <c r="G4" s="41">
        <v>184114.94</v>
      </c>
      <c r="H4" s="42"/>
      <c r="I4" s="41">
        <v>199922.4</v>
      </c>
      <c r="J4" s="42"/>
      <c r="K4" s="69">
        <f>SUM(C4:J4)</f>
        <v>780378.64</v>
      </c>
      <c r="L4" s="3"/>
      <c r="M4" s="3"/>
    </row>
    <row r="5" spans="1:13" s="4" customFormat="1" ht="16.5" customHeight="1">
      <c r="A5" s="12" t="s">
        <v>0</v>
      </c>
      <c r="B5" s="13" t="s">
        <v>9</v>
      </c>
      <c r="C5" s="55">
        <f>SUM(C4)*0.7143</f>
        <v>158559.59970000002</v>
      </c>
      <c r="D5" s="56"/>
      <c r="E5" s="43">
        <f>SUM(E4)*0.7143</f>
        <v>124546.99089</v>
      </c>
      <c r="F5" s="44"/>
      <c r="G5" s="43">
        <f>SUM(G4)*0.7143</f>
        <v>131513.301642</v>
      </c>
      <c r="H5" s="44"/>
      <c r="I5" s="43">
        <f>SUM(I4)*0.7143</f>
        <v>142804.57032</v>
      </c>
      <c r="J5" s="44"/>
      <c r="K5" s="69">
        <f aca="true" t="shared" si="0" ref="K5:K6">SUM(C5:J5)</f>
        <v>557424.4625520001</v>
      </c>
      <c r="L5" s="3"/>
      <c r="M5" s="3"/>
    </row>
    <row r="6" spans="1:13" s="66" customFormat="1" ht="16.5" customHeight="1">
      <c r="A6" s="59" t="s">
        <v>0</v>
      </c>
      <c r="B6" s="60"/>
      <c r="C6" s="61">
        <v>159387.41</v>
      </c>
      <c r="D6" s="62"/>
      <c r="E6" s="61">
        <v>126090.45</v>
      </c>
      <c r="F6" s="62"/>
      <c r="G6" s="63">
        <v>135523.67</v>
      </c>
      <c r="H6" s="64"/>
      <c r="I6" s="63">
        <v>139236.26</v>
      </c>
      <c r="J6" s="64"/>
      <c r="K6" s="69">
        <f t="shared" si="0"/>
        <v>560237.79</v>
      </c>
      <c r="L6" s="65"/>
      <c r="M6" s="65"/>
    </row>
    <row r="7" spans="1:13" s="4" customFormat="1" ht="16.5" customHeight="1">
      <c r="A7" s="53" t="s">
        <v>21</v>
      </c>
      <c r="B7" s="54"/>
      <c r="C7" s="39">
        <v>62591.59</v>
      </c>
      <c r="D7" s="40"/>
      <c r="E7" s="39">
        <f>SUM(E4-E6)</f>
        <v>48271.84999999999</v>
      </c>
      <c r="F7" s="40"/>
      <c r="G7" s="39">
        <f>SUM(G4-G6)</f>
        <v>48591.26999999999</v>
      </c>
      <c r="H7" s="40"/>
      <c r="I7" s="39">
        <f>SUM(I4-I6)</f>
        <v>60686.139999999985</v>
      </c>
      <c r="J7" s="40"/>
      <c r="K7" s="69">
        <f>SUM(C7:J7)</f>
        <v>220140.84999999995</v>
      </c>
      <c r="L7" s="3"/>
      <c r="M7" s="3"/>
    </row>
    <row r="8" spans="1:13" s="4" customFormat="1" ht="16.5" customHeight="1">
      <c r="A8" s="41" t="s">
        <v>13</v>
      </c>
      <c r="B8" s="5" t="s">
        <v>1</v>
      </c>
      <c r="C8" s="16">
        <v>106751</v>
      </c>
      <c r="D8" s="17">
        <v>109394</v>
      </c>
      <c r="E8" s="15">
        <v>109394</v>
      </c>
      <c r="F8" s="15">
        <v>111846</v>
      </c>
      <c r="G8" s="19">
        <v>111846</v>
      </c>
      <c r="H8" s="19">
        <v>114307</v>
      </c>
      <c r="I8" s="19">
        <v>114307</v>
      </c>
      <c r="J8" s="19">
        <v>117072</v>
      </c>
      <c r="K8" s="69"/>
      <c r="L8" s="3"/>
      <c r="M8" s="3"/>
    </row>
    <row r="9" spans="1:13" s="4" customFormat="1" ht="16.5" customHeight="1">
      <c r="A9" s="42"/>
      <c r="B9" s="5" t="s">
        <v>2</v>
      </c>
      <c r="C9" s="43">
        <f>SUM(D8-C8)*1.95894</f>
        <v>5177.4784199999995</v>
      </c>
      <c r="D9" s="44"/>
      <c r="E9" s="43">
        <f>SUM(F8-E8)*1.95894</f>
        <v>4803.32088</v>
      </c>
      <c r="F9" s="44"/>
      <c r="G9" s="43">
        <f>SUM(H8-G8)*1.95894</f>
        <v>4820.95134</v>
      </c>
      <c r="H9" s="44"/>
      <c r="I9" s="43">
        <f>SUM(J8-I8)*1.95894</f>
        <v>5416.469099999999</v>
      </c>
      <c r="J9" s="44"/>
      <c r="K9" s="69">
        <f aca="true" t="shared" si="1" ref="K8:K29">SUM(C9:J9)</f>
        <v>20218.219739999997</v>
      </c>
      <c r="L9" s="3"/>
      <c r="M9" s="3"/>
    </row>
    <row r="10" spans="1:13" s="4" customFormat="1" ht="16.5" customHeight="1">
      <c r="A10" s="41" t="s">
        <v>14</v>
      </c>
      <c r="B10" s="5" t="s">
        <v>1</v>
      </c>
      <c r="C10" s="18">
        <v>2458</v>
      </c>
      <c r="D10" s="17">
        <v>2545</v>
      </c>
      <c r="E10" s="18">
        <v>2545</v>
      </c>
      <c r="F10" s="17">
        <v>2613</v>
      </c>
      <c r="G10" s="18">
        <v>2613</v>
      </c>
      <c r="H10" s="17">
        <v>2681</v>
      </c>
      <c r="I10" s="18">
        <v>2681</v>
      </c>
      <c r="J10" s="17">
        <v>2750</v>
      </c>
      <c r="K10" s="69"/>
      <c r="L10" s="3"/>
      <c r="M10" s="3"/>
    </row>
    <row r="11" spans="1:13" s="4" customFormat="1" ht="16.5" customHeight="1">
      <c r="A11" s="42"/>
      <c r="B11" s="5" t="s">
        <v>2</v>
      </c>
      <c r="C11" s="39">
        <f>SUM(D10-C10)*1.95894*30</f>
        <v>5112.8333999999995</v>
      </c>
      <c r="D11" s="40"/>
      <c r="E11" s="39">
        <f>SUM(F10-E10)*1.95894*30</f>
        <v>3996.2376</v>
      </c>
      <c r="F11" s="40"/>
      <c r="G11" s="39">
        <f>SUM(H10-G10)*1.95894*30</f>
        <v>3996.2376</v>
      </c>
      <c r="H11" s="40"/>
      <c r="I11" s="39">
        <f>SUM(J10-I10)*1.95894*30</f>
        <v>4055.0057999999995</v>
      </c>
      <c r="J11" s="40"/>
      <c r="K11" s="69">
        <f t="shared" si="1"/>
        <v>17160.3144</v>
      </c>
      <c r="L11" s="3"/>
      <c r="M11" s="3"/>
    </row>
    <row r="12" spans="1:13" s="4" customFormat="1" ht="16.5" customHeight="1">
      <c r="A12" s="57" t="s">
        <v>3</v>
      </c>
      <c r="B12" s="14" t="s">
        <v>1</v>
      </c>
      <c r="C12" s="18">
        <v>1281</v>
      </c>
      <c r="D12" s="17">
        <v>1474</v>
      </c>
      <c r="E12" s="18">
        <v>1474</v>
      </c>
      <c r="F12" s="17">
        <v>1652</v>
      </c>
      <c r="G12" s="18">
        <v>1652</v>
      </c>
      <c r="H12" s="17">
        <v>1826</v>
      </c>
      <c r="I12" s="18">
        <v>1826</v>
      </c>
      <c r="J12" s="17">
        <v>2085</v>
      </c>
      <c r="K12" s="69"/>
      <c r="L12" s="3"/>
      <c r="M12" s="3"/>
    </row>
    <row r="13" spans="1:13" s="4" customFormat="1" ht="16.5" customHeight="1">
      <c r="A13" s="58"/>
      <c r="B13" s="14" t="s">
        <v>2</v>
      </c>
      <c r="C13" s="39">
        <f>SUM(D12-C12)*14.77*0.3</f>
        <v>855.183</v>
      </c>
      <c r="D13" s="40"/>
      <c r="E13" s="39">
        <f>SUM(F12-E12)*14.77*0.3</f>
        <v>788.718</v>
      </c>
      <c r="F13" s="40"/>
      <c r="G13" s="39">
        <f>SUM(H12-G12)*14.77*0.3</f>
        <v>770.994</v>
      </c>
      <c r="H13" s="40"/>
      <c r="I13" s="39">
        <f>SUM(J12-I12)*14.77*0.3</f>
        <v>1147.629</v>
      </c>
      <c r="J13" s="40"/>
      <c r="K13" s="69">
        <f t="shared" si="1"/>
        <v>3562.524</v>
      </c>
      <c r="L13" s="3"/>
      <c r="M13" s="3"/>
    </row>
    <row r="14" spans="1:13" s="4" customFormat="1" ht="16.5" customHeight="1">
      <c r="A14" s="45" t="s">
        <v>24</v>
      </c>
      <c r="B14" s="46"/>
      <c r="C14" s="39">
        <v>683</v>
      </c>
      <c r="D14" s="40"/>
      <c r="E14" s="41">
        <v>763.68</v>
      </c>
      <c r="F14" s="42"/>
      <c r="G14" s="41">
        <v>1281.04</v>
      </c>
      <c r="H14" s="42"/>
      <c r="I14" s="41">
        <f>530.82+823.75</f>
        <v>1354.5700000000002</v>
      </c>
      <c r="J14" s="42"/>
      <c r="K14" s="69">
        <f t="shared" si="1"/>
        <v>4082.29</v>
      </c>
      <c r="L14" s="3"/>
      <c r="M14" s="3"/>
    </row>
    <row r="15" spans="1:13" s="4" customFormat="1" ht="16.5" customHeight="1">
      <c r="A15" s="45" t="s">
        <v>28</v>
      </c>
      <c r="B15" s="46"/>
      <c r="C15" s="39"/>
      <c r="D15" s="40"/>
      <c r="E15" s="41"/>
      <c r="F15" s="42"/>
      <c r="G15" s="41"/>
      <c r="H15" s="42"/>
      <c r="I15" s="41"/>
      <c r="J15" s="42"/>
      <c r="K15" s="69"/>
      <c r="L15" s="3"/>
      <c r="M15" s="3"/>
    </row>
    <row r="16" spans="1:13" s="4" customFormat="1" ht="16.5" customHeight="1">
      <c r="A16" s="72" t="s">
        <v>10</v>
      </c>
      <c r="B16" s="73"/>
      <c r="C16" s="39">
        <v>20439.58</v>
      </c>
      <c r="D16" s="40"/>
      <c r="E16" s="39">
        <v>18345.5</v>
      </c>
      <c r="F16" s="40"/>
      <c r="G16" s="41">
        <v>15781.82</v>
      </c>
      <c r="H16" s="42"/>
      <c r="I16" s="41">
        <v>24400</v>
      </c>
      <c r="J16" s="42"/>
      <c r="K16" s="69">
        <f t="shared" si="1"/>
        <v>78966.9</v>
      </c>
      <c r="L16" s="3"/>
      <c r="M16" s="3"/>
    </row>
    <row r="17" spans="1:13" s="4" customFormat="1" ht="16.5" customHeight="1">
      <c r="A17" s="72" t="s">
        <v>26</v>
      </c>
      <c r="B17" s="73"/>
      <c r="C17" s="39">
        <v>7700</v>
      </c>
      <c r="D17" s="40"/>
      <c r="E17" s="39">
        <f>SUM(E4)*0.02</f>
        <v>3487.2459999999996</v>
      </c>
      <c r="F17" s="40"/>
      <c r="G17" s="39">
        <f>SUM(G4)*0.02</f>
        <v>3682.2988</v>
      </c>
      <c r="H17" s="40"/>
      <c r="I17" s="39">
        <f>SUM(I4)*0.02</f>
        <v>3998.448</v>
      </c>
      <c r="J17" s="40"/>
      <c r="K17" s="69">
        <f t="shared" si="1"/>
        <v>18867.9928</v>
      </c>
      <c r="L17" s="3"/>
      <c r="M17" s="3"/>
    </row>
    <row r="18" spans="1:13" s="4" customFormat="1" ht="16.5" customHeight="1">
      <c r="A18" s="72" t="s">
        <v>11</v>
      </c>
      <c r="B18" s="73"/>
      <c r="C18" s="39">
        <v>1914.62</v>
      </c>
      <c r="D18" s="40"/>
      <c r="E18" s="39">
        <v>1476.47029557655</v>
      </c>
      <c r="F18" s="40"/>
      <c r="G18" s="41">
        <v>1324.34</v>
      </c>
      <c r="H18" s="42"/>
      <c r="I18" s="41">
        <v>2383.07</v>
      </c>
      <c r="J18" s="42"/>
      <c r="K18" s="69">
        <f t="shared" si="1"/>
        <v>7098.50029557655</v>
      </c>
      <c r="L18" s="3"/>
      <c r="M18" s="3"/>
    </row>
    <row r="19" spans="1:13" s="4" customFormat="1" ht="16.5" customHeight="1">
      <c r="A19" s="72" t="s">
        <v>12</v>
      </c>
      <c r="B19" s="73"/>
      <c r="C19" s="39">
        <f>SUM(C16:D18)</f>
        <v>30054.2</v>
      </c>
      <c r="D19" s="40"/>
      <c r="E19" s="39">
        <f>SUM(E16:F18)</f>
        <v>23309.21629557655</v>
      </c>
      <c r="F19" s="42"/>
      <c r="G19" s="39">
        <f>SUM(G16:H18)</f>
        <v>20788.4588</v>
      </c>
      <c r="H19" s="42"/>
      <c r="I19" s="39">
        <f>SUM(I16:J18)</f>
        <v>30781.518</v>
      </c>
      <c r="J19" s="42"/>
      <c r="K19" s="69">
        <f t="shared" si="1"/>
        <v>104933.39309557654</v>
      </c>
      <c r="L19" s="3"/>
      <c r="M19" s="3"/>
    </row>
    <row r="20" spans="1:13" s="4" customFormat="1" ht="16.5" customHeight="1">
      <c r="A20" s="74" t="s">
        <v>29</v>
      </c>
      <c r="B20" s="75"/>
      <c r="C20" s="39">
        <f>SUM(C19)*0.22</f>
        <v>6611.924</v>
      </c>
      <c r="D20" s="40"/>
      <c r="E20" s="39">
        <f>SUM(E19*0.22)</f>
        <v>5128.027585026841</v>
      </c>
      <c r="F20" s="40"/>
      <c r="G20" s="39">
        <f>SUM(G19*0.22)</f>
        <v>4573.460936</v>
      </c>
      <c r="H20" s="40"/>
      <c r="I20" s="39">
        <f>SUM(I19*0.22)</f>
        <v>6771.93396</v>
      </c>
      <c r="J20" s="40"/>
      <c r="K20" s="69">
        <f t="shared" si="1"/>
        <v>23085.34648102684</v>
      </c>
      <c r="L20" s="3"/>
      <c r="M20" s="3"/>
    </row>
    <row r="21" spans="1:13" ht="16.5" customHeight="1">
      <c r="A21" s="45" t="s">
        <v>8</v>
      </c>
      <c r="B21" s="46"/>
      <c r="C21" s="26">
        <f>SUM(C4-C6-C9-C11-C13-C14-C19-C20)</f>
        <v>14096.971179999997</v>
      </c>
      <c r="D21" s="27"/>
      <c r="E21" s="26">
        <f>SUM(E4-E6-E9-E11-E13-E14-E19-E20)</f>
        <v>9482.6496393966</v>
      </c>
      <c r="F21" s="27"/>
      <c r="G21" s="26">
        <f>SUM(G4-G6-G9-G11-G13-G14-G19-G20)</f>
        <v>12360.12732399999</v>
      </c>
      <c r="H21" s="27"/>
      <c r="I21" s="26">
        <f>SUM(I4-I6-I9-I11-I13-I14-I19-I20)</f>
        <v>11159.014139999983</v>
      </c>
      <c r="J21" s="27"/>
      <c r="K21" s="69">
        <f t="shared" si="1"/>
        <v>47098.76228339657</v>
      </c>
      <c r="L21" s="1"/>
      <c r="M21" s="1"/>
    </row>
    <row r="22" spans="1:13" ht="16.5" customHeight="1">
      <c r="A22" s="47" t="s">
        <v>22</v>
      </c>
      <c r="B22" s="67"/>
      <c r="C22" s="25"/>
      <c r="D22" s="24"/>
      <c r="E22" s="25"/>
      <c r="F22" s="24"/>
      <c r="G22" s="25"/>
      <c r="H22" s="24"/>
      <c r="I22" s="25"/>
      <c r="J22" s="24"/>
      <c r="K22" s="69"/>
      <c r="L22" s="1"/>
      <c r="M22" s="1"/>
    </row>
    <row r="23" spans="1:13" ht="16.5" customHeight="1">
      <c r="A23" s="70" t="s">
        <v>27</v>
      </c>
      <c r="B23" s="71"/>
      <c r="C23" s="32"/>
      <c r="D23" s="33"/>
      <c r="E23" s="32">
        <v>1496.54</v>
      </c>
      <c r="F23" s="33"/>
      <c r="G23" s="30"/>
      <c r="H23" s="31"/>
      <c r="I23" s="30"/>
      <c r="J23" s="31"/>
      <c r="K23" s="69">
        <f t="shared" si="1"/>
        <v>1496.54</v>
      </c>
      <c r="L23" s="1"/>
      <c r="M23" s="1"/>
    </row>
    <row r="24" spans="1:13" ht="16.5" customHeight="1">
      <c r="A24" s="70" t="s">
        <v>17</v>
      </c>
      <c r="B24" s="71"/>
      <c r="C24" s="20"/>
      <c r="D24" s="21"/>
      <c r="E24" s="20"/>
      <c r="F24" s="21"/>
      <c r="G24" s="34">
        <v>15600</v>
      </c>
      <c r="H24" s="35"/>
      <c r="I24" s="32"/>
      <c r="J24" s="33"/>
      <c r="K24" s="69">
        <f t="shared" si="1"/>
        <v>15600</v>
      </c>
      <c r="L24" s="1"/>
      <c r="M24" s="1"/>
    </row>
    <row r="25" spans="1:13" ht="16.5" customHeight="1">
      <c r="A25" s="70" t="s">
        <v>23</v>
      </c>
      <c r="B25" s="71"/>
      <c r="C25" s="20"/>
      <c r="D25" s="21"/>
      <c r="E25" s="20"/>
      <c r="F25" s="21"/>
      <c r="G25" s="34"/>
      <c r="H25" s="35"/>
      <c r="I25" s="32">
        <v>6620</v>
      </c>
      <c r="J25" s="33"/>
      <c r="K25" s="69">
        <f t="shared" si="1"/>
        <v>6620</v>
      </c>
      <c r="L25" s="1"/>
      <c r="M25" s="1"/>
    </row>
    <row r="26" spans="1:13" ht="16.5" customHeight="1">
      <c r="A26" s="70" t="s">
        <v>18</v>
      </c>
      <c r="B26" s="71"/>
      <c r="C26" s="20"/>
      <c r="D26" s="21"/>
      <c r="E26" s="20"/>
      <c r="F26" s="21"/>
      <c r="G26" s="22"/>
      <c r="H26" s="23"/>
      <c r="I26" s="32">
        <v>10535</v>
      </c>
      <c r="J26" s="33"/>
      <c r="K26" s="69">
        <f t="shared" si="1"/>
        <v>10535</v>
      </c>
      <c r="L26" s="1"/>
      <c r="M26" s="1"/>
    </row>
    <row r="27" spans="1:13" ht="16.5" customHeight="1">
      <c r="A27" s="70" t="s">
        <v>19</v>
      </c>
      <c r="B27" s="71"/>
      <c r="C27" s="20"/>
      <c r="D27" s="21"/>
      <c r="E27" s="20"/>
      <c r="F27" s="21"/>
      <c r="G27" s="34"/>
      <c r="H27" s="35"/>
      <c r="I27" s="32">
        <v>11888</v>
      </c>
      <c r="J27" s="33"/>
      <c r="K27" s="69">
        <f t="shared" si="1"/>
        <v>11888</v>
      </c>
      <c r="L27" s="1"/>
      <c r="M27" s="1"/>
    </row>
    <row r="28" spans="1:13" ht="16.5" customHeight="1">
      <c r="A28" s="70" t="s">
        <v>20</v>
      </c>
      <c r="B28" s="71"/>
      <c r="C28" s="32">
        <f aca="true" t="shared" si="2" ref="C28">SUM(C23:D27)</f>
        <v>0</v>
      </c>
      <c r="D28" s="33"/>
      <c r="E28" s="32">
        <f aca="true" t="shared" si="3" ref="E28">SUM(E23:F27)</f>
        <v>1496.54</v>
      </c>
      <c r="F28" s="33"/>
      <c r="G28" s="32">
        <f aca="true" t="shared" si="4" ref="G28">SUM(G23:H27)</f>
        <v>15600</v>
      </c>
      <c r="H28" s="33"/>
      <c r="I28" s="32">
        <f>SUM(I23:J27)</f>
        <v>29043</v>
      </c>
      <c r="J28" s="33"/>
      <c r="K28" s="69">
        <f t="shared" si="1"/>
        <v>46139.54</v>
      </c>
      <c r="L28" s="1"/>
      <c r="M28" s="1"/>
    </row>
    <row r="29" spans="1:13" ht="16.5" customHeight="1">
      <c r="A29" s="50" t="s">
        <v>16</v>
      </c>
      <c r="B29" s="51"/>
      <c r="C29" s="30"/>
      <c r="D29" s="31"/>
      <c r="E29" s="28">
        <f>SUM(C21+E21-E23)</f>
        <v>22083.080819396597</v>
      </c>
      <c r="F29" s="29"/>
      <c r="G29" s="28">
        <f>SUM(E29+G21-G24)</f>
        <v>18843.208143396587</v>
      </c>
      <c r="H29" s="29"/>
      <c r="I29" s="28">
        <f>SUM(G29+I21-I28)</f>
        <v>959.2222833965716</v>
      </c>
      <c r="J29" s="29"/>
      <c r="K29" s="69">
        <f>I29</f>
        <v>959.2222833965716</v>
      </c>
      <c r="L29" s="1"/>
      <c r="M29" s="1"/>
    </row>
    <row r="30" spans="1:13" ht="16.5" customHeight="1">
      <c r="A30" s="48"/>
      <c r="B30" s="4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>
      <c r="A31" s="48"/>
      <c r="B31" s="4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48"/>
      <c r="B32" s="4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1"/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1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1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1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1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1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2" ht="15">
      <c r="A41" s="11"/>
      <c r="B41" s="9"/>
    </row>
    <row r="42" spans="1:2" ht="15">
      <c r="A42" s="11"/>
      <c r="B42" s="9"/>
    </row>
    <row r="43" spans="1:2" ht="15">
      <c r="A43" s="11"/>
      <c r="B43" s="9"/>
    </row>
    <row r="44" spans="1:2" ht="15">
      <c r="A44" s="11"/>
      <c r="B44" s="9"/>
    </row>
    <row r="45" spans="1:2" ht="15">
      <c r="A45" s="11"/>
      <c r="B45" s="9"/>
    </row>
  </sheetData>
  <mergeCells count="107">
    <mergeCell ref="G11:H11"/>
    <mergeCell ref="G5:H5"/>
    <mergeCell ref="G9:H9"/>
    <mergeCell ref="I9:J9"/>
    <mergeCell ref="A22:B22"/>
    <mergeCell ref="C3:D3"/>
    <mergeCell ref="C4:D4"/>
    <mergeCell ref="C6:D6"/>
    <mergeCell ref="C7:D7"/>
    <mergeCell ref="C5:D5"/>
    <mergeCell ref="A31:B31"/>
    <mergeCell ref="I5:J5"/>
    <mergeCell ref="C9:D9"/>
    <mergeCell ref="A16:B16"/>
    <mergeCell ref="A17:B17"/>
    <mergeCell ref="A18:B18"/>
    <mergeCell ref="A12:A13"/>
    <mergeCell ref="C13:D13"/>
    <mergeCell ref="E13:F13"/>
    <mergeCell ref="G13:H13"/>
    <mergeCell ref="I13:J13"/>
    <mergeCell ref="A10:A11"/>
    <mergeCell ref="C11:D11"/>
    <mergeCell ref="C14:D14"/>
    <mergeCell ref="C15:D15"/>
    <mergeCell ref="C17:D17"/>
    <mergeCell ref="C18:D18"/>
    <mergeCell ref="G6:H6"/>
    <mergeCell ref="G7:H7"/>
    <mergeCell ref="A32:B32"/>
    <mergeCell ref="A30:B30"/>
    <mergeCell ref="A23:B23"/>
    <mergeCell ref="A28:B28"/>
    <mergeCell ref="A29:B29"/>
    <mergeCell ref="A24:B24"/>
    <mergeCell ref="A25:B25"/>
    <mergeCell ref="A27:B27"/>
    <mergeCell ref="A26:B26"/>
    <mergeCell ref="E4:F4"/>
    <mergeCell ref="E6:F6"/>
    <mergeCell ref="E7:F7"/>
    <mergeCell ref="E11:F11"/>
    <mergeCell ref="E14:F14"/>
    <mergeCell ref="E15:F15"/>
    <mergeCell ref="E16:F16"/>
    <mergeCell ref="C21:D21"/>
    <mergeCell ref="A14:B14"/>
    <mergeCell ref="A15:B15"/>
    <mergeCell ref="A20:B20"/>
    <mergeCell ref="A21:B21"/>
    <mergeCell ref="C16:D16"/>
    <mergeCell ref="C19:D19"/>
    <mergeCell ref="C20:D20"/>
    <mergeCell ref="A19:B19"/>
    <mergeCell ref="E5:F5"/>
    <mergeCell ref="E21:F21"/>
    <mergeCell ref="E17:F17"/>
    <mergeCell ref="E18:F18"/>
    <mergeCell ref="E19:F19"/>
    <mergeCell ref="A4:B4"/>
    <mergeCell ref="A7:B7"/>
    <mergeCell ref="A8:A9"/>
    <mergeCell ref="E3:F3"/>
    <mergeCell ref="G3:H3"/>
    <mergeCell ref="I3:J3"/>
    <mergeCell ref="G20:H20"/>
    <mergeCell ref="I4:J4"/>
    <mergeCell ref="I6:J6"/>
    <mergeCell ref="I7:J7"/>
    <mergeCell ref="I11:J11"/>
    <mergeCell ref="I14:J14"/>
    <mergeCell ref="I15:J15"/>
    <mergeCell ref="I16:J16"/>
    <mergeCell ref="G14:H14"/>
    <mergeCell ref="G15:H15"/>
    <mergeCell ref="G16:H16"/>
    <mergeCell ref="I17:J17"/>
    <mergeCell ref="G4:H4"/>
    <mergeCell ref="I18:J18"/>
    <mergeCell ref="I19:J19"/>
    <mergeCell ref="I20:J20"/>
    <mergeCell ref="E9:F9"/>
    <mergeCell ref="E20:F20"/>
    <mergeCell ref="G17:H17"/>
    <mergeCell ref="G18:H18"/>
    <mergeCell ref="G19:H19"/>
    <mergeCell ref="G21:H21"/>
    <mergeCell ref="I21:J21"/>
    <mergeCell ref="E29:F29"/>
    <mergeCell ref="C29:D29"/>
    <mergeCell ref="C23:D23"/>
    <mergeCell ref="C28:D28"/>
    <mergeCell ref="E23:F23"/>
    <mergeCell ref="E28:F28"/>
    <mergeCell ref="G23:H23"/>
    <mergeCell ref="G28:H28"/>
    <mergeCell ref="G29:H29"/>
    <mergeCell ref="I23:J23"/>
    <mergeCell ref="I28:J28"/>
    <mergeCell ref="I29:J29"/>
    <mergeCell ref="G27:H27"/>
    <mergeCell ref="G24:H24"/>
    <mergeCell ref="G25:H25"/>
    <mergeCell ref="I24:J24"/>
    <mergeCell ref="I25:J25"/>
    <mergeCell ref="I27:J27"/>
    <mergeCell ref="I26:J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RePack by Diakov</cp:lastModifiedBy>
  <cp:lastPrinted>2018-01-02T10:50:20Z</cp:lastPrinted>
  <dcterms:created xsi:type="dcterms:W3CDTF">2017-10-03T12:46:47Z</dcterms:created>
  <dcterms:modified xsi:type="dcterms:W3CDTF">2018-01-07T21:02:30Z</dcterms:modified>
  <cp:category/>
  <cp:version/>
  <cp:contentType/>
  <cp:contentStatus/>
</cp:coreProperties>
</file>