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ws2022\лицей 11\"/>
    </mc:Choice>
  </mc:AlternateContent>
  <xr:revisionPtr revIDLastSave="0" documentId="13_ncr:1_{9E9967EC-2A1A-4D68-B906-F9C15A2E37BC}" xr6:coauthVersionLast="47" xr6:coauthVersionMax="47" xr10:uidLastSave="{00000000-0000-0000-0000-000000000000}"/>
  <bookViews>
    <workbookView xWindow="-110" yWindow="-110" windowWidth="19420" windowHeight="10420" tabRatio="603" firstSheet="3" activeTab="6" xr2:uid="{00000000-000D-0000-FFFF-FFFF00000000}"/>
  </bookViews>
  <sheets>
    <sheet name="Ресурсы" sheetId="1" r:id="rId1"/>
    <sheet name="Объем рынка" sheetId="2" r:id="rId2"/>
    <sheet name="Данные" sheetId="3" r:id="rId3"/>
    <sheet name="Бюджет инвестиций" sheetId="4" r:id="rId4"/>
    <sheet name="Расчет себестоимости" sheetId="5" r:id="rId5"/>
    <sheet name="План продаж" sheetId="6" r:id="rId6"/>
    <sheet name="БДР + эффективность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7" l="1"/>
  <c r="F37" i="7"/>
  <c r="F36" i="7"/>
  <c r="F35" i="7"/>
  <c r="C32" i="7"/>
  <c r="C33" i="7"/>
  <c r="C31" i="7"/>
  <c r="C30" i="7"/>
  <c r="C27" i="7"/>
  <c r="C25" i="7"/>
  <c r="C24" i="7"/>
  <c r="G20" i="7"/>
  <c r="N15" i="7" l="1"/>
  <c r="K14" i="7"/>
  <c r="H14" i="7"/>
  <c r="E14" i="7"/>
  <c r="N10" i="7"/>
  <c r="K9" i="7"/>
  <c r="H9" i="7"/>
  <c r="E9" i="7"/>
  <c r="R14" i="7"/>
  <c r="D8" i="6"/>
  <c r="E8" i="6"/>
  <c r="F8" i="6"/>
  <c r="G8" i="6"/>
  <c r="H8" i="6"/>
  <c r="I8" i="6"/>
  <c r="J8" i="6"/>
  <c r="K8" i="6"/>
  <c r="L8" i="6"/>
  <c r="M8" i="6"/>
  <c r="N8" i="6"/>
  <c r="O8" i="6"/>
  <c r="R16" i="6" s="1"/>
  <c r="P8" i="6"/>
  <c r="Q8" i="6"/>
  <c r="R8" i="6"/>
  <c r="S8" i="6"/>
  <c r="V16" i="6" s="1"/>
  <c r="T8" i="6"/>
  <c r="U8" i="6"/>
  <c r="V8" i="6"/>
  <c r="C8" i="6"/>
  <c r="N16" i="6" s="1"/>
  <c r="D13" i="7"/>
  <c r="N14" i="7" s="1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V14" i="7" s="1"/>
  <c r="T13" i="7"/>
  <c r="U13" i="7"/>
  <c r="V13" i="7"/>
  <c r="C13" i="7"/>
  <c r="D8" i="7" l="1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C8" i="7"/>
  <c r="T16" i="7" l="1"/>
  <c r="T17" i="7"/>
  <c r="J16" i="7"/>
  <c r="J17" i="7"/>
  <c r="D17" i="7"/>
  <c r="D16" i="7"/>
  <c r="I16" i="7"/>
  <c r="I17" i="7"/>
  <c r="P17" i="7"/>
  <c r="P16" i="7"/>
  <c r="H17" i="7"/>
  <c r="H16" i="7"/>
  <c r="K16" i="7"/>
  <c r="K17" i="7"/>
  <c r="C17" i="7"/>
  <c r="N9" i="7"/>
  <c r="C16" i="7"/>
  <c r="C18" i="7" s="1"/>
  <c r="O17" i="7"/>
  <c r="R9" i="7"/>
  <c r="O16" i="7"/>
  <c r="G16" i="7"/>
  <c r="G17" i="7"/>
  <c r="S16" i="7"/>
  <c r="S17" i="7"/>
  <c r="V9" i="7"/>
  <c r="Q16" i="7"/>
  <c r="Q17" i="7"/>
  <c r="V17" i="7"/>
  <c r="V16" i="7"/>
  <c r="N17" i="7"/>
  <c r="N16" i="7"/>
  <c r="F17" i="7"/>
  <c r="F16" i="7"/>
  <c r="L16" i="7"/>
  <c r="L17" i="7"/>
  <c r="R17" i="7"/>
  <c r="R16" i="7"/>
  <c r="U17" i="7"/>
  <c r="U16" i="7"/>
  <c r="M16" i="7"/>
  <c r="M17" i="7"/>
  <c r="E16" i="7"/>
  <c r="E17" i="7"/>
  <c r="V18" i="7" l="1"/>
  <c r="J18" i="7"/>
  <c r="R18" i="7"/>
  <c r="K18" i="7"/>
  <c r="S18" i="7"/>
  <c r="V19" i="7" s="1"/>
  <c r="D18" i="7"/>
  <c r="N19" i="7" s="1"/>
  <c r="L18" i="7"/>
  <c r="T18" i="7"/>
  <c r="E18" i="7"/>
  <c r="M18" i="7"/>
  <c r="U18" i="7"/>
  <c r="F18" i="7"/>
  <c r="N18" i="7"/>
  <c r="G18" i="7"/>
  <c r="O18" i="7"/>
  <c r="R19" i="7" s="1"/>
  <c r="H18" i="7"/>
  <c r="P18" i="7"/>
  <c r="I18" i="7"/>
  <c r="Q18" i="7"/>
  <c r="D23" i="7" l="1"/>
  <c r="X19" i="7"/>
  <c r="D24" i="7" l="1"/>
</calcChain>
</file>

<file path=xl/sharedStrings.xml><?xml version="1.0" encoding="utf-8"?>
<sst xmlns="http://schemas.openxmlformats.org/spreadsheetml/2006/main" count="245" uniqueCount="166">
  <si>
    <t>Доступные ресурсы</t>
  </si>
  <si>
    <t>Материальные ресурсы</t>
  </si>
  <si>
    <t>Информационные ресурсы</t>
  </si>
  <si>
    <t>Трудовые ресурсы</t>
  </si>
  <si>
    <t>Финансовые ресурсы</t>
  </si>
  <si>
    <t>Необходимые для реализации ресурсы</t>
  </si>
  <si>
    <t>Способ получения</t>
  </si>
  <si>
    <t>Объем рынка</t>
  </si>
  <si>
    <t>Потенциальный</t>
  </si>
  <si>
    <t>Фактический</t>
  </si>
  <si>
    <t>Доступный</t>
  </si>
  <si>
    <t>Факторы и показатели</t>
  </si>
  <si>
    <t>Факторы и показатели проекта "___________"</t>
  </si>
  <si>
    <t>В количественном выражении – единицы продукции</t>
  </si>
  <si>
    <t>В денежном выражении – в денежных единицах</t>
  </si>
  <si>
    <t>В объемном – баррель, метр</t>
  </si>
  <si>
    <t>Для КЗ потом убрать</t>
  </si>
  <si>
    <t>Период</t>
  </si>
  <si>
    <t>Описание</t>
  </si>
  <si>
    <t>Границы рынка</t>
  </si>
  <si>
    <t>За какой период будет рассчитана емкость рынка (месяц, квартал, полугодие, год), в том числе год?</t>
  </si>
  <si>
    <t>Критерии для расчета потенциала</t>
  </si>
  <si>
    <t>По какому региону будет рассчитана доля рынка (США, Россия, Западная Европа, Азия, Дальний Восток и т.п.)?</t>
  </si>
  <si>
    <t>Аудитория</t>
  </si>
  <si>
    <t>Какой показатель будет взят за основу расчета потенциальной емкости рынка – возможный уровень производства или возможный уровень потребления?</t>
  </si>
  <si>
    <t>Товарные группы</t>
  </si>
  <si>
    <t>Какая аудитория будет учитываться в расчете емкости рынка (все население 18+, женщины 35-55 со средним уровнем дохода, все люди в возрасте от 55 лет, молодые семьи и т.д.)?</t>
  </si>
  <si>
    <t>Единица измерения</t>
  </si>
  <si>
    <t>Какие группы товаров будут учитываться при расчете емкости рынка (на примере рынка автомобилей – только автомобили или автомобили+запчасти или автомобили+запчасти+услуги сервиса)?</t>
  </si>
  <si>
    <t>Источники</t>
  </si>
  <si>
    <t>Что будет являться единицей измерения при расчете емкости рынка (валюта, единица продукции или объем продукции)?</t>
  </si>
  <si>
    <t>...</t>
  </si>
  <si>
    <t>Какая информация необходима для расчета емкости рынка, источники получения данной информации?</t>
  </si>
  <si>
    <t>Пояснения и обоснования (при необходимости)</t>
  </si>
  <si>
    <t>ОКВЭД</t>
  </si>
  <si>
    <t>ВЭД</t>
  </si>
  <si>
    <t>Сборы за сопровождение</t>
  </si>
  <si>
    <t>Пошлины</t>
  </si>
  <si>
    <t>НДС и акцизы</t>
  </si>
  <si>
    <t>Организационно-правовая форма</t>
  </si>
  <si>
    <t>Лицензирование/сертификация/
аккредитация деятельности</t>
  </si>
  <si>
    <t>Расходы на обеспечение денежного оборота (банковское обслуживание, обслуживание расчетного счета и т д...)</t>
  </si>
  <si>
    <t>Расходы на бухгалтерский учет</t>
  </si>
  <si>
    <t>Расходы на ККТ</t>
  </si>
  <si>
    <t>Налоговые ставки</t>
  </si>
  <si>
    <t>Налоговые льготы</t>
  </si>
  <si>
    <t>Величины страховых взносов</t>
  </si>
  <si>
    <t>Ставка дисконтирования</t>
  </si>
  <si>
    <r>
      <rPr>
        <i/>
        <sz val="9"/>
        <color theme="1"/>
        <rFont val="Calibri"/>
        <family val="2"/>
        <charset val="204"/>
      </rPr>
      <t>Формула Фишера: r = r</t>
    </r>
    <r>
      <rPr>
        <i/>
        <vertAlign val="subscript"/>
        <sz val="9"/>
        <color theme="1"/>
        <rFont val="Calibri"/>
        <family val="2"/>
        <charset val="204"/>
      </rPr>
      <t xml:space="preserve">m </t>
    </r>
    <r>
      <rPr>
        <i/>
        <sz val="9"/>
        <color theme="1"/>
        <rFont val="Calibri"/>
        <family val="2"/>
        <charset val="204"/>
      </rPr>
      <t>+ i
где r</t>
    </r>
    <r>
      <rPr>
        <i/>
        <vertAlign val="subscript"/>
        <sz val="9"/>
        <color theme="1"/>
        <rFont val="Calibri"/>
        <family val="2"/>
        <charset val="204"/>
      </rPr>
      <t>m</t>
    </r>
    <r>
      <rPr>
        <i/>
        <sz val="9"/>
        <color theme="1"/>
        <rFont val="Calibri"/>
        <family val="2"/>
        <charset val="204"/>
      </rPr>
      <t xml:space="preserve"> - реальная процентная ставка, i - уровень инфляции. 
r</t>
    </r>
    <r>
      <rPr>
        <i/>
        <vertAlign val="subscript"/>
        <sz val="9"/>
        <color theme="1"/>
        <rFont val="Calibri"/>
        <family val="2"/>
        <charset val="204"/>
      </rPr>
      <t>m</t>
    </r>
    <r>
      <rPr>
        <i/>
        <sz val="9"/>
        <color theme="1"/>
        <rFont val="Calibri"/>
        <family val="2"/>
        <charset val="204"/>
      </rPr>
      <t xml:space="preserve"> можно расчитать исходя из значения кривой безкупонной доходности https://cbr.ru/hd_base/zcyc_params/ 
i - по инфляционным ожиданиям https://cbr.ru/analytics/dkp/inflationary_expectations/ </t>
    </r>
  </si>
  <si>
    <t>Наименование</t>
  </si>
  <si>
    <t>Количество</t>
  </si>
  <si>
    <t>Цена за 1 ед.</t>
  </si>
  <si>
    <t>Стоимость</t>
  </si>
  <si>
    <t>ИТОГО:</t>
  </si>
  <si>
    <t>Наименование товара/услуги</t>
  </si>
  <si>
    <t>Прямые издержки</t>
  </si>
  <si>
    <t>Косвенные издержки</t>
  </si>
  <si>
    <t>Затраты, руб.</t>
  </si>
  <si>
    <t>Модель кулькуляции</t>
  </si>
  <si>
    <t>Себестоимость</t>
  </si>
  <si>
    <t>Цена</t>
  </si>
  <si>
    <t>Маржинальность</t>
  </si>
  <si>
    <t>Объемы продаж, ед.</t>
  </si>
  <si>
    <t>1 год</t>
  </si>
  <si>
    <t>2 год</t>
  </si>
  <si>
    <t>3 год</t>
  </si>
  <si>
    <t>1 кв</t>
  </si>
  <si>
    <t>2 кв</t>
  </si>
  <si>
    <t>3 кв</t>
  </si>
  <si>
    <t>4 кв</t>
  </si>
  <si>
    <t>Доходы, руб.</t>
  </si>
  <si>
    <t>Расходы, руб.</t>
  </si>
  <si>
    <t>Постоянные</t>
  </si>
  <si>
    <t>EBIT</t>
  </si>
  <si>
    <t>Налог</t>
  </si>
  <si>
    <t>Прибыль, руб.</t>
  </si>
  <si>
    <t>Точка безубыточности в количественном выражении</t>
  </si>
  <si>
    <t>ТБ, ед.</t>
  </si>
  <si>
    <t>Точка безубыточности в стоимостном выражении</t>
  </si>
  <si>
    <t>ТБ, руб.</t>
  </si>
  <si>
    <t>Инвестиции</t>
  </si>
  <si>
    <t>Чистая стоимость проекта = сумма прибыли и инвестиций за весь период реализации.</t>
  </si>
  <si>
    <t>NV</t>
  </si>
  <si>
    <t>Средняя величина доходности проекта = средняя прибыль/сумма инвестиций</t>
  </si>
  <si>
    <t>ARR</t>
  </si>
  <si>
    <t>Сумма всей прибыли и всех инвестиций нарастающим итогом</t>
  </si>
  <si>
    <t>Нарастающий денежный поток</t>
  </si>
  <si>
    <t>Период окупаемости</t>
  </si>
  <si>
    <t>PP</t>
  </si>
  <si>
    <t>Индекс доходности = NV/I</t>
  </si>
  <si>
    <t>PI</t>
  </si>
  <si>
    <r>
      <rPr>
        <i/>
        <sz val="9"/>
        <color theme="1"/>
        <rFont val="Calibri"/>
        <family val="2"/>
        <charset val="204"/>
      </rPr>
      <t>K</t>
    </r>
    <r>
      <rPr>
        <i/>
        <vertAlign val="subscript"/>
        <sz val="9"/>
        <color theme="1"/>
        <rFont val="Calibri"/>
        <family val="2"/>
        <charset val="204"/>
      </rPr>
      <t>d</t>
    </r>
    <r>
      <rPr>
        <i/>
        <sz val="9"/>
        <color theme="1"/>
        <rFont val="Calibri"/>
        <family val="2"/>
        <charset val="204"/>
      </rPr>
      <t>=1/(1+r/p)</t>
    </r>
    <r>
      <rPr>
        <i/>
        <vertAlign val="superscript"/>
        <sz val="9"/>
        <color theme="1"/>
        <rFont val="Calibri"/>
        <family val="2"/>
        <charset val="204"/>
      </rPr>
      <t xml:space="preserve">n
</t>
    </r>
    <r>
      <rPr>
        <i/>
        <sz val="9"/>
        <color theme="1"/>
        <rFont val="Calibri"/>
        <family val="2"/>
        <charset val="204"/>
      </rPr>
      <t>r - ставка дисконтирования,
p - количество периодов, на которые вы делите год в своих расчетах. Например r/12 для расчета на каждый месяц, r/4 для расчета по кварталам.
n - номер периода, где 0 - стартовый период запуска проекта, на котором привлекаются инвестиции.</t>
    </r>
  </si>
  <si>
    <t>Коэффициент дисконтирования</t>
  </si>
  <si>
    <t>=Прибыль*Коэффициент дисконтирования</t>
  </si>
  <si>
    <t>Дисконтированная прибыль</t>
  </si>
  <si>
    <t>=Инвестиции*Коэффициент дисконтирования</t>
  </si>
  <si>
    <t>Дисконтированные инвестиции</t>
  </si>
  <si>
    <t>Сумма всей дисконтированной прибыли и всех дисконтированных инвестиций нарастающим итогом</t>
  </si>
  <si>
    <t>Нарастающий дисконтированный денежный поток</t>
  </si>
  <si>
    <t>…</t>
  </si>
  <si>
    <t>NPV - чистая приведенная стоимость проекта = сумма дисконтированной прибыли и дисконтированных инвестиций за весь период реализации.</t>
  </si>
  <si>
    <t>NPV</t>
  </si>
  <si>
    <t>IRR - внутренняя норма доходности = ВСД(нарастающие дисконтированные денежные потоки за все периоды)</t>
  </si>
  <si>
    <t>IRR</t>
  </si>
  <si>
    <t xml:space="preserve">Дисконтированный период окупаемости </t>
  </si>
  <si>
    <t>DPP</t>
  </si>
  <si>
    <t>172.000</t>
  </si>
  <si>
    <t xml:space="preserve">Займ у родителей </t>
  </si>
  <si>
    <t>1 ИП</t>
  </si>
  <si>
    <t>1 Директор</t>
  </si>
  <si>
    <t>2 Оператора колл центра</t>
  </si>
  <si>
    <t>2 Курьера</t>
  </si>
  <si>
    <t xml:space="preserve"> Партнер</t>
  </si>
  <si>
    <t>Найм</t>
  </si>
  <si>
    <t>Газеты</t>
  </si>
  <si>
    <t>Местное радио</t>
  </si>
  <si>
    <t>Местное ТВ</t>
  </si>
  <si>
    <t>Листовки</t>
  </si>
  <si>
    <t>Контракт</t>
  </si>
  <si>
    <t>Раздача по почтовым ящикам</t>
  </si>
  <si>
    <t xml:space="preserve">Помещение </t>
  </si>
  <si>
    <t xml:space="preserve">Тех. Оборудование </t>
  </si>
  <si>
    <t>Помещение</t>
  </si>
  <si>
    <t>Аренда</t>
  </si>
  <si>
    <t>Оборудование</t>
  </si>
  <si>
    <t xml:space="preserve">Покупка </t>
  </si>
  <si>
    <t xml:space="preserve">Бесплатно </t>
  </si>
  <si>
    <t>800р</t>
  </si>
  <si>
    <t>ИП</t>
  </si>
  <si>
    <t>53.20.32</t>
  </si>
  <si>
    <t>Отсутсвует</t>
  </si>
  <si>
    <t>Регистрация ИП</t>
  </si>
  <si>
    <t>Книга Учета</t>
  </si>
  <si>
    <t>Online Касса</t>
  </si>
  <si>
    <t>Декор помещения</t>
  </si>
  <si>
    <t>Тариф 1</t>
  </si>
  <si>
    <t>Тариф 2</t>
  </si>
  <si>
    <t>Тариф 3</t>
  </si>
  <si>
    <t xml:space="preserve">Отсутствует </t>
  </si>
  <si>
    <t>Год</t>
  </si>
  <si>
    <t>Доставка</t>
  </si>
  <si>
    <t>Денежные</t>
  </si>
  <si>
    <t>Россия</t>
  </si>
  <si>
    <t>13000+1300+2%</t>
  </si>
  <si>
    <t>13 тысяч за рег. кассы, 1300 за месяц и 2% от переводов</t>
  </si>
  <si>
    <t>15000+2000</t>
  </si>
  <si>
    <t xml:space="preserve">2 года </t>
  </si>
  <si>
    <t xml:space="preserve">Модель калькуляции </t>
  </si>
  <si>
    <t>Оплата труда</t>
  </si>
  <si>
    <t xml:space="preserve">Труд </t>
  </si>
  <si>
    <t>ТО велосипеда</t>
  </si>
  <si>
    <t>Труд</t>
  </si>
  <si>
    <t>Объем потребления</t>
  </si>
  <si>
    <t xml:space="preserve">Росстат , маркетинговые исследования </t>
  </si>
  <si>
    <t>-</t>
  </si>
  <si>
    <t>0+4%</t>
  </si>
  <si>
    <t>Не требуется</t>
  </si>
  <si>
    <t>Люди старше 18 лет</t>
  </si>
  <si>
    <t>Бухгалтерский учёт ведётся одним из участников команды</t>
  </si>
  <si>
    <t>2000 ежемесячно</t>
  </si>
  <si>
    <t>Налоговые каникулы</t>
  </si>
  <si>
    <t>Модель полного распределения затрат</t>
  </si>
  <si>
    <t>Итого:</t>
  </si>
  <si>
    <t>переменные</t>
  </si>
  <si>
    <t>4 месяца</t>
  </si>
  <si>
    <t>3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</si>
</sst>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333333"/>
      <name val="Roboto"/>
      <charset val="204"/>
    </font>
    <font>
      <i/>
      <sz val="9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9"/>
      <color rgb="FFA5A5A5"/>
      <name val="Calibri"/>
      <family val="2"/>
      <charset val="204"/>
    </font>
    <font>
      <i/>
      <vertAlign val="subscript"/>
      <sz val="9"/>
      <color theme="1"/>
      <name val="Calibri"/>
      <family val="2"/>
      <charset val="204"/>
    </font>
    <font>
      <i/>
      <vertAlign val="superscript"/>
      <sz val="9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4" fillId="0" borderId="0" xfId="0" applyFont="1"/>
    <xf numFmtId="0" fontId="1" fillId="0" borderId="24" xfId="0" applyFont="1" applyBorder="1" applyAlignment="1">
      <alignment wrapText="1"/>
    </xf>
    <xf numFmtId="0" fontId="5" fillId="4" borderId="0" xfId="0" applyFont="1" applyFill="1"/>
    <xf numFmtId="0" fontId="5" fillId="0" borderId="0" xfId="0" applyFont="1"/>
    <xf numFmtId="0" fontId="1" fillId="3" borderId="24" xfId="0" applyFont="1" applyFill="1" applyBorder="1" applyAlignment="1">
      <alignment wrapText="1"/>
    </xf>
    <xf numFmtId="0" fontId="4" fillId="0" borderId="24" xfId="0" applyFont="1" applyBorder="1"/>
    <xf numFmtId="0" fontId="1" fillId="3" borderId="24" xfId="0" applyFont="1" applyFill="1" applyBorder="1" applyAlignment="1">
      <alignment horizontal="left" wrapText="1"/>
    </xf>
    <xf numFmtId="0" fontId="1" fillId="0" borderId="24" xfId="0" applyFont="1" applyBorder="1"/>
    <xf numFmtId="0" fontId="6" fillId="0" borderId="24" xfId="0" applyFont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23" xfId="0" applyFont="1" applyBorder="1"/>
    <xf numFmtId="0" fontId="2" fillId="0" borderId="3" xfId="0" applyFont="1" applyBorder="1"/>
    <xf numFmtId="0" fontId="1" fillId="2" borderId="24" xfId="0" applyFont="1" applyFill="1" applyBorder="1" applyAlignment="1">
      <alignment horizontal="center"/>
    </xf>
    <xf numFmtId="0" fontId="1" fillId="0" borderId="29" xfId="0" applyFont="1" applyBorder="1"/>
    <xf numFmtId="0" fontId="1" fillId="3" borderId="2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6" fillId="0" borderId="24" xfId="0" quotePrefix="1" applyFont="1" applyBorder="1" applyAlignment="1">
      <alignment wrapText="1"/>
    </xf>
    <xf numFmtId="0" fontId="1" fillId="0" borderId="27" xfId="0" applyFont="1" applyBorder="1"/>
    <xf numFmtId="0" fontId="6" fillId="0" borderId="24" xfId="0" quotePrefix="1" applyFont="1" applyBorder="1"/>
    <xf numFmtId="0" fontId="8" fillId="0" borderId="24" xfId="0" applyFont="1" applyBorder="1" applyAlignment="1">
      <alignment wrapText="1"/>
    </xf>
    <xf numFmtId="0" fontId="7" fillId="0" borderId="24" xfId="0" applyFont="1" applyBorder="1"/>
    <xf numFmtId="0" fontId="1" fillId="3" borderId="21" xfId="0" applyFont="1" applyFill="1" applyBorder="1" applyAlignment="1">
      <alignment vertical="top" wrapText="1"/>
    </xf>
    <xf numFmtId="9" fontId="1" fillId="0" borderId="24" xfId="0" applyNumberFormat="1" applyFont="1" applyBorder="1" applyAlignment="1">
      <alignment wrapText="1"/>
    </xf>
    <xf numFmtId="0" fontId="11" fillId="0" borderId="24" xfId="0" applyFont="1" applyBorder="1" applyAlignment="1">
      <alignment wrapText="1"/>
    </xf>
    <xf numFmtId="3" fontId="1" fillId="0" borderId="24" xfId="0" applyNumberFormat="1" applyFont="1" applyBorder="1" applyAlignment="1">
      <alignment wrapText="1"/>
    </xf>
    <xf numFmtId="9" fontId="11" fillId="0" borderId="24" xfId="0" applyNumberFormat="1" applyFont="1" applyBorder="1"/>
    <xf numFmtId="0" fontId="11" fillId="0" borderId="24" xfId="0" applyFont="1" applyBorder="1"/>
    <xf numFmtId="0" fontId="11" fillId="5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2" fillId="5" borderId="14" xfId="0" applyFont="1" applyFill="1" applyBorder="1" applyAlignment="1">
      <alignment wrapText="1"/>
    </xf>
    <xf numFmtId="0" fontId="11" fillId="5" borderId="14" xfId="0" applyFont="1" applyFill="1" applyBorder="1" applyAlignment="1">
      <alignment wrapText="1"/>
    </xf>
    <xf numFmtId="3" fontId="11" fillId="0" borderId="40" xfId="0" applyNumberFormat="1" applyFont="1" applyBorder="1"/>
    <xf numFmtId="3" fontId="1" fillId="0" borderId="41" xfId="0" applyNumberFormat="1" applyFont="1" applyBorder="1"/>
    <xf numFmtId="0" fontId="11" fillId="0" borderId="0" xfId="0" applyFont="1"/>
    <xf numFmtId="0" fontId="1" fillId="0" borderId="24" xfId="0" applyFont="1" applyFill="1" applyBorder="1" applyAlignment="1">
      <alignment wrapText="1"/>
    </xf>
    <xf numFmtId="3" fontId="11" fillId="0" borderId="24" xfId="0" applyNumberFormat="1" applyFont="1" applyBorder="1" applyAlignment="1">
      <alignment wrapText="1"/>
    </xf>
    <xf numFmtId="3" fontId="1" fillId="0" borderId="24" xfId="0" applyNumberFormat="1" applyFont="1" applyFill="1" applyBorder="1" applyAlignment="1">
      <alignment wrapText="1"/>
    </xf>
    <xf numFmtId="0" fontId="11" fillId="0" borderId="24" xfId="0" applyNumberFormat="1" applyFont="1" applyBorder="1"/>
    <xf numFmtId="0" fontId="11" fillId="0" borderId="24" xfId="0" applyFont="1" applyFill="1" applyBorder="1"/>
    <xf numFmtId="3" fontId="1" fillId="0" borderId="20" xfId="0" applyNumberFormat="1" applyFont="1" applyBorder="1"/>
    <xf numFmtId="3" fontId="1" fillId="0" borderId="24" xfId="0" applyNumberFormat="1" applyFont="1" applyBorder="1"/>
    <xf numFmtId="3" fontId="1" fillId="0" borderId="21" xfId="0" applyNumberFormat="1" applyFont="1" applyBorder="1"/>
    <xf numFmtId="0" fontId="11" fillId="0" borderId="14" xfId="0" applyFont="1" applyBorder="1" applyAlignment="1">
      <alignment wrapText="1"/>
    </xf>
    <xf numFmtId="3" fontId="1" fillId="0" borderId="37" xfId="0" applyNumberFormat="1" applyFont="1" applyBorder="1"/>
    <xf numFmtId="3" fontId="1" fillId="0" borderId="0" xfId="0" applyNumberFormat="1" applyFont="1"/>
    <xf numFmtId="2" fontId="1" fillId="0" borderId="24" xfId="0" applyNumberFormat="1" applyFont="1" applyBorder="1"/>
    <xf numFmtId="0" fontId="1" fillId="0" borderId="24" xfId="0" applyNumberFormat="1" applyFont="1" applyBorder="1" applyAlignment="1">
      <alignment vertical="top"/>
    </xf>
    <xf numFmtId="2" fontId="1" fillId="0" borderId="0" xfId="0" applyNumberFormat="1" applyFont="1"/>
    <xf numFmtId="3" fontId="0" fillId="0" borderId="0" xfId="0" applyNumberFormat="1" applyFont="1" applyAlignment="1"/>
    <xf numFmtId="4" fontId="1" fillId="0" borderId="24" xfId="0" applyNumberFormat="1" applyFont="1" applyBorder="1"/>
    <xf numFmtId="4" fontId="12" fillId="0" borderId="24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wrapText="1"/>
    </xf>
    <xf numFmtId="0" fontId="3" fillId="0" borderId="15" xfId="0" applyFont="1" applyBorder="1"/>
    <xf numFmtId="0" fontId="2" fillId="2" borderId="1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9" fontId="6" fillId="3" borderId="14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3" fillId="0" borderId="28" xfId="0" applyFont="1" applyBorder="1"/>
    <xf numFmtId="0" fontId="1" fillId="2" borderId="14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3" fillId="0" borderId="29" xfId="0" applyFont="1" applyBorder="1"/>
    <xf numFmtId="0" fontId="11" fillId="3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30" xfId="0" applyFont="1" applyBorder="1"/>
    <xf numFmtId="0" fontId="1" fillId="2" borderId="31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1" fillId="2" borderId="34" xfId="0" applyFont="1" applyFill="1" applyBorder="1" applyAlignment="1">
      <alignment horizontal="center"/>
    </xf>
    <xf numFmtId="0" fontId="3" fillId="0" borderId="35" xfId="0" applyFont="1" applyBorder="1"/>
    <xf numFmtId="9" fontId="1" fillId="0" borderId="2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6" sqref="C26"/>
    </sheetView>
  </sheetViews>
  <sheetFormatPr defaultColWidth="12.58203125" defaultRowHeight="15" customHeight="1" x14ac:dyDescent="0.3"/>
  <cols>
    <col min="1" max="1" width="7.58203125" customWidth="1"/>
    <col min="2" max="9" width="15.25" customWidth="1"/>
    <col min="10" max="26" width="7.58203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/>
      <c r="B4" s="87" t="s">
        <v>0</v>
      </c>
      <c r="C4" s="88"/>
      <c r="D4" s="88"/>
      <c r="E4" s="88"/>
      <c r="F4" s="88"/>
      <c r="G4" s="88"/>
      <c r="H4" s="88"/>
      <c r="I4" s="8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"/>
      <c r="B5" s="90" t="s">
        <v>1</v>
      </c>
      <c r="C5" s="85"/>
      <c r="D5" s="91" t="s">
        <v>2</v>
      </c>
      <c r="E5" s="85"/>
      <c r="F5" s="91" t="s">
        <v>3</v>
      </c>
      <c r="G5" s="85"/>
      <c r="H5" s="91" t="s">
        <v>4</v>
      </c>
      <c r="I5" s="8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"/>
      <c r="B6" s="84" t="s">
        <v>120</v>
      </c>
      <c r="C6" s="85"/>
      <c r="D6" s="84" t="s">
        <v>114</v>
      </c>
      <c r="E6" s="85"/>
      <c r="F6" s="84" t="s">
        <v>108</v>
      </c>
      <c r="G6" s="85"/>
      <c r="H6" s="84" t="s">
        <v>106</v>
      </c>
      <c r="I6" s="8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"/>
      <c r="B7" s="81" t="s">
        <v>121</v>
      </c>
      <c r="C7" s="82"/>
      <c r="D7" s="81" t="s">
        <v>115</v>
      </c>
      <c r="E7" s="82"/>
      <c r="F7" s="81" t="s">
        <v>109</v>
      </c>
      <c r="G7" s="82"/>
      <c r="H7" s="81"/>
      <c r="I7" s="8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1"/>
      <c r="B8" s="81"/>
      <c r="C8" s="82"/>
      <c r="D8" s="81" t="s">
        <v>116</v>
      </c>
      <c r="E8" s="82"/>
      <c r="F8" s="81" t="s">
        <v>110</v>
      </c>
      <c r="G8" s="82"/>
      <c r="H8" s="81"/>
      <c r="I8" s="8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81"/>
      <c r="C9" s="82"/>
      <c r="D9" s="81" t="s">
        <v>117</v>
      </c>
      <c r="E9" s="82"/>
      <c r="F9" s="81" t="s">
        <v>111</v>
      </c>
      <c r="G9" s="82"/>
      <c r="H9" s="81"/>
      <c r="I9" s="8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"/>
      <c r="B10" s="81"/>
      <c r="C10" s="82"/>
      <c r="D10" s="81"/>
      <c r="E10" s="82"/>
      <c r="F10" s="81"/>
      <c r="G10" s="82"/>
      <c r="H10" s="81"/>
      <c r="I10" s="8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"/>
      <c r="B11" s="81"/>
      <c r="C11" s="82"/>
      <c r="D11" s="81"/>
      <c r="E11" s="82"/>
      <c r="F11" s="81"/>
      <c r="G11" s="82"/>
      <c r="H11" s="81"/>
      <c r="I11" s="8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"/>
      <c r="B12" s="81"/>
      <c r="C12" s="82"/>
      <c r="D12" s="81"/>
      <c r="E12" s="82"/>
      <c r="F12" s="81"/>
      <c r="G12" s="82"/>
      <c r="H12" s="81"/>
      <c r="I12" s="8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"/>
      <c r="B13" s="81"/>
      <c r="C13" s="82"/>
      <c r="D13" s="81"/>
      <c r="E13" s="82"/>
      <c r="F13" s="81"/>
      <c r="G13" s="82"/>
      <c r="H13" s="81"/>
      <c r="I13" s="8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"/>
      <c r="B14" s="81"/>
      <c r="C14" s="82"/>
      <c r="D14" s="81"/>
      <c r="E14" s="82"/>
      <c r="F14" s="81"/>
      <c r="G14" s="82"/>
      <c r="H14" s="81"/>
      <c r="I14" s="8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"/>
      <c r="B15" s="81"/>
      <c r="C15" s="82"/>
      <c r="D15" s="81"/>
      <c r="E15" s="82"/>
      <c r="F15" s="81"/>
      <c r="G15" s="82"/>
      <c r="H15" s="81"/>
      <c r="I15" s="8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/>
      <c r="B16" s="81"/>
      <c r="C16" s="82"/>
      <c r="D16" s="81"/>
      <c r="E16" s="82"/>
      <c r="F16" s="81"/>
      <c r="G16" s="82"/>
      <c r="H16" s="81"/>
      <c r="I16" s="8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"/>
      <c r="B17" s="81"/>
      <c r="C17" s="82"/>
      <c r="D17" s="81"/>
      <c r="E17" s="82"/>
      <c r="F17" s="81"/>
      <c r="G17" s="82"/>
      <c r="H17" s="81"/>
      <c r="I17" s="8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81"/>
      <c r="C18" s="82"/>
      <c r="D18" s="81"/>
      <c r="E18" s="82"/>
      <c r="F18" s="81"/>
      <c r="G18" s="82"/>
      <c r="H18" s="81"/>
      <c r="I18" s="8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92"/>
      <c r="C19" s="93"/>
      <c r="D19" s="92"/>
      <c r="E19" s="93"/>
      <c r="F19" s="92"/>
      <c r="G19" s="93"/>
      <c r="H19" s="92"/>
      <c r="I19" s="9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95" t="s">
        <v>5</v>
      </c>
      <c r="C20" s="96"/>
      <c r="D20" s="96"/>
      <c r="E20" s="96"/>
      <c r="F20" s="96"/>
      <c r="G20" s="96"/>
      <c r="H20" s="96"/>
      <c r="I20" s="8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90" t="s">
        <v>1</v>
      </c>
      <c r="C21" s="85"/>
      <c r="D21" s="91" t="s">
        <v>2</v>
      </c>
      <c r="E21" s="85"/>
      <c r="F21" s="91" t="s">
        <v>3</v>
      </c>
      <c r="G21" s="85"/>
      <c r="H21" s="91" t="s">
        <v>4</v>
      </c>
      <c r="I21" s="8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2" t="s">
        <v>1</v>
      </c>
      <c r="C22" s="3" t="s">
        <v>6</v>
      </c>
      <c r="D22" s="2" t="s">
        <v>2</v>
      </c>
      <c r="E22" s="3" t="s">
        <v>6</v>
      </c>
      <c r="F22" s="2" t="s">
        <v>3</v>
      </c>
      <c r="G22" s="3" t="s">
        <v>6</v>
      </c>
      <c r="H22" s="2" t="s">
        <v>4</v>
      </c>
      <c r="I22" s="3" t="s">
        <v>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4" t="s">
        <v>122</v>
      </c>
      <c r="C23" s="5" t="s">
        <v>123</v>
      </c>
      <c r="D23" s="4" t="s">
        <v>114</v>
      </c>
      <c r="E23" s="5" t="s">
        <v>118</v>
      </c>
      <c r="F23" s="4">
        <v>1</v>
      </c>
      <c r="G23" s="5" t="s">
        <v>112</v>
      </c>
      <c r="H23" s="4" t="s">
        <v>106</v>
      </c>
      <c r="I23" s="5" t="s">
        <v>107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6" t="s">
        <v>124</v>
      </c>
      <c r="C24" s="51" t="s">
        <v>125</v>
      </c>
      <c r="D24" s="6" t="s">
        <v>115</v>
      </c>
      <c r="E24" s="7" t="s">
        <v>118</v>
      </c>
      <c r="F24" s="6">
        <v>4</v>
      </c>
      <c r="G24" s="7" t="s">
        <v>113</v>
      </c>
      <c r="H24" s="6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6"/>
      <c r="C25" s="7"/>
      <c r="D25" s="6" t="s">
        <v>116</v>
      </c>
      <c r="E25" s="7" t="s">
        <v>118</v>
      </c>
      <c r="F25" s="6"/>
      <c r="G25" s="7"/>
      <c r="H25" s="6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6"/>
      <c r="C26" s="7"/>
      <c r="D26" s="6" t="s">
        <v>117</v>
      </c>
      <c r="E26" s="7" t="s">
        <v>119</v>
      </c>
      <c r="F26" s="6"/>
      <c r="G26" s="7"/>
      <c r="H26" s="6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6"/>
      <c r="C27" s="7"/>
      <c r="D27" s="6"/>
      <c r="E27" s="7"/>
      <c r="F27" s="6"/>
      <c r="G27" s="7"/>
      <c r="H27" s="6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6"/>
      <c r="C28" s="7"/>
      <c r="D28" s="6"/>
      <c r="E28" s="7"/>
      <c r="F28" s="6"/>
      <c r="G28" s="7"/>
      <c r="H28" s="6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6"/>
      <c r="C29" s="7"/>
      <c r="D29" s="6"/>
      <c r="E29" s="7"/>
      <c r="F29" s="6"/>
      <c r="G29" s="7"/>
      <c r="H29" s="6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6"/>
      <c r="C30" s="7"/>
      <c r="D30" s="6"/>
      <c r="E30" s="7"/>
      <c r="F30" s="6"/>
      <c r="G30" s="7"/>
      <c r="H30" s="6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6"/>
      <c r="C31" s="7"/>
      <c r="D31" s="6"/>
      <c r="E31" s="7"/>
      <c r="F31" s="6"/>
      <c r="G31" s="7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6"/>
      <c r="C32" s="7"/>
      <c r="D32" s="6"/>
      <c r="E32" s="7"/>
      <c r="F32" s="6"/>
      <c r="G32" s="7"/>
      <c r="H32" s="6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6"/>
      <c r="C33" s="7"/>
      <c r="D33" s="6"/>
      <c r="E33" s="7"/>
      <c r="F33" s="6"/>
      <c r="G33" s="7"/>
      <c r="H33" s="6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6"/>
      <c r="C34" s="7"/>
      <c r="D34" s="6"/>
      <c r="E34" s="7"/>
      <c r="F34" s="6"/>
      <c r="G34" s="7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6"/>
      <c r="C35" s="7"/>
      <c r="D35" s="6"/>
      <c r="E35" s="7"/>
      <c r="F35" s="6"/>
      <c r="G35" s="7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8"/>
      <c r="C36" s="9"/>
      <c r="D36" s="8"/>
      <c r="E36" s="9"/>
      <c r="F36" s="8"/>
      <c r="G36" s="9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/>
    <row r="224" spans="1:2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6">
    <mergeCell ref="B21:C21"/>
    <mergeCell ref="D21:E21"/>
    <mergeCell ref="F21:G21"/>
    <mergeCell ref="H21:I21"/>
    <mergeCell ref="F18:G18"/>
    <mergeCell ref="H18:I18"/>
    <mergeCell ref="B19:C19"/>
    <mergeCell ref="D19:E19"/>
    <mergeCell ref="F19:G19"/>
    <mergeCell ref="H19:I19"/>
    <mergeCell ref="B20:I20"/>
    <mergeCell ref="F10:G10"/>
    <mergeCell ref="H10:I10"/>
    <mergeCell ref="B8:C8"/>
    <mergeCell ref="B9:C9"/>
    <mergeCell ref="D9:E9"/>
    <mergeCell ref="F9:G9"/>
    <mergeCell ref="H9:I9"/>
    <mergeCell ref="B10:C10"/>
    <mergeCell ref="D10:E10"/>
    <mergeCell ref="B7:C7"/>
    <mergeCell ref="D7:E7"/>
    <mergeCell ref="F7:G7"/>
    <mergeCell ref="H7:I7"/>
    <mergeCell ref="D8:E8"/>
    <mergeCell ref="F8:G8"/>
    <mergeCell ref="H8:I8"/>
    <mergeCell ref="F6:G6"/>
    <mergeCell ref="H6:I6"/>
    <mergeCell ref="B4:I4"/>
    <mergeCell ref="B5:C5"/>
    <mergeCell ref="D5:E5"/>
    <mergeCell ref="F5:G5"/>
    <mergeCell ref="H5:I5"/>
    <mergeCell ref="B6:C6"/>
    <mergeCell ref="D6:E6"/>
    <mergeCell ref="B17:C17"/>
    <mergeCell ref="D17:E17"/>
    <mergeCell ref="F17:G17"/>
    <mergeCell ref="H17:I17"/>
    <mergeCell ref="B18:C18"/>
    <mergeCell ref="D18:E18"/>
    <mergeCell ref="B15:C15"/>
    <mergeCell ref="D15:E15"/>
    <mergeCell ref="F15:G15"/>
    <mergeCell ref="H15:I15"/>
    <mergeCell ref="D16:E16"/>
    <mergeCell ref="F16:G16"/>
    <mergeCell ref="H16:I16"/>
    <mergeCell ref="B16:C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D12:E12"/>
    <mergeCell ref="F12:G12"/>
    <mergeCell ref="H12:I12"/>
    <mergeCell ref="B12:C1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workbookViewId="0">
      <selection activeCell="H7" sqref="H7"/>
    </sheetView>
  </sheetViews>
  <sheetFormatPr defaultColWidth="12.58203125" defaultRowHeight="15" customHeight="1" x14ac:dyDescent="0.3"/>
  <cols>
    <col min="1" max="1" width="5" customWidth="1"/>
    <col min="2" max="2" width="29.08203125" customWidth="1"/>
    <col min="3" max="3" width="21.75" customWidth="1"/>
    <col min="4" max="4" width="15.75" customWidth="1"/>
    <col min="5" max="6" width="12.58203125" customWidth="1"/>
  </cols>
  <sheetData>
    <row r="1" spans="1:14" ht="14.5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4.5" x14ac:dyDescent="0.35">
      <c r="A2" s="10"/>
      <c r="B2" s="97" t="s">
        <v>7</v>
      </c>
      <c r="C2" s="82"/>
      <c r="D2" s="95" t="s">
        <v>8</v>
      </c>
      <c r="E2" s="96"/>
      <c r="F2" s="82"/>
      <c r="G2" s="95" t="s">
        <v>9</v>
      </c>
      <c r="H2" s="96"/>
      <c r="I2" s="82"/>
      <c r="J2" s="95" t="s">
        <v>10</v>
      </c>
      <c r="K2" s="96"/>
      <c r="L2" s="82"/>
    </row>
    <row r="3" spans="1:14" ht="87" x14ac:dyDescent="0.35">
      <c r="A3" s="10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13</v>
      </c>
      <c r="H3" s="11" t="s">
        <v>14</v>
      </c>
      <c r="I3" s="11" t="s">
        <v>15</v>
      </c>
      <c r="J3" s="11" t="s">
        <v>13</v>
      </c>
      <c r="K3" s="11" t="s">
        <v>14</v>
      </c>
      <c r="L3" s="11" t="s">
        <v>15</v>
      </c>
      <c r="N3" s="12" t="s">
        <v>16</v>
      </c>
    </row>
    <row r="4" spans="1:14" ht="14.5" x14ac:dyDescent="0.35">
      <c r="A4" s="10"/>
      <c r="B4" s="13" t="s">
        <v>17</v>
      </c>
      <c r="C4" s="13" t="s">
        <v>139</v>
      </c>
      <c r="D4" s="54">
        <v>23000000</v>
      </c>
      <c r="E4" s="54">
        <v>30000000000</v>
      </c>
      <c r="F4" s="54"/>
      <c r="G4" s="54">
        <v>7300000</v>
      </c>
      <c r="H4" s="54">
        <v>11000000000</v>
      </c>
      <c r="I4" s="65" t="s">
        <v>154</v>
      </c>
      <c r="J4" s="66">
        <v>92000</v>
      </c>
      <c r="K4" s="66">
        <v>120000000</v>
      </c>
      <c r="L4" s="64"/>
      <c r="N4" s="14" t="s">
        <v>18</v>
      </c>
    </row>
    <row r="5" spans="1:14" ht="14.5" x14ac:dyDescent="0.35">
      <c r="A5" s="10"/>
      <c r="B5" s="13" t="s">
        <v>19</v>
      </c>
      <c r="C5" s="13" t="s">
        <v>142</v>
      </c>
      <c r="D5" s="13"/>
      <c r="E5" s="13"/>
      <c r="F5" s="13"/>
      <c r="G5" s="13"/>
      <c r="H5" s="13"/>
      <c r="I5" s="13"/>
      <c r="J5" s="13"/>
      <c r="K5" s="13"/>
      <c r="L5" s="13"/>
      <c r="N5" s="15" t="s">
        <v>20</v>
      </c>
    </row>
    <row r="6" spans="1:14" ht="14.5" x14ac:dyDescent="0.35">
      <c r="A6" s="10"/>
      <c r="B6" s="13" t="s">
        <v>21</v>
      </c>
      <c r="C6" s="13" t="s">
        <v>152</v>
      </c>
      <c r="D6" s="13"/>
      <c r="E6" s="13"/>
      <c r="F6" s="13"/>
      <c r="G6" s="13"/>
      <c r="H6" s="13"/>
      <c r="I6" s="13"/>
      <c r="J6" s="13"/>
      <c r="K6" s="13"/>
      <c r="L6" s="13"/>
      <c r="N6" s="15" t="s">
        <v>22</v>
      </c>
    </row>
    <row r="7" spans="1:14" ht="14.5" x14ac:dyDescent="0.35">
      <c r="A7" s="10"/>
      <c r="B7" s="13" t="s">
        <v>23</v>
      </c>
      <c r="C7" s="64" t="s">
        <v>157</v>
      </c>
      <c r="D7" s="13"/>
      <c r="E7" s="13"/>
      <c r="F7" s="13"/>
      <c r="G7" s="13"/>
      <c r="H7" s="13"/>
      <c r="I7" s="13"/>
      <c r="J7" s="13"/>
      <c r="K7" s="13"/>
      <c r="L7" s="13"/>
      <c r="N7" s="15" t="s">
        <v>24</v>
      </c>
    </row>
    <row r="8" spans="1:14" ht="14.5" x14ac:dyDescent="0.35">
      <c r="A8" s="10"/>
      <c r="B8" s="13" t="s">
        <v>25</v>
      </c>
      <c r="C8" s="13" t="s">
        <v>140</v>
      </c>
      <c r="D8" s="13"/>
      <c r="E8" s="13"/>
      <c r="F8" s="13"/>
      <c r="G8" s="13"/>
      <c r="H8" s="13"/>
      <c r="I8" s="13"/>
      <c r="J8" s="13"/>
      <c r="K8" s="13"/>
      <c r="L8" s="13"/>
      <c r="N8" s="15" t="s">
        <v>26</v>
      </c>
    </row>
    <row r="9" spans="1:14" ht="14.5" x14ac:dyDescent="0.35">
      <c r="A9" s="10"/>
      <c r="B9" s="13" t="s">
        <v>27</v>
      </c>
      <c r="C9" s="13" t="s">
        <v>141</v>
      </c>
      <c r="D9" s="13"/>
      <c r="E9" s="13"/>
      <c r="F9" s="13"/>
      <c r="G9" s="13"/>
      <c r="H9" s="13"/>
      <c r="I9" s="13"/>
      <c r="J9" s="13"/>
      <c r="K9" s="13"/>
      <c r="L9" s="13"/>
      <c r="N9" s="15" t="s">
        <v>28</v>
      </c>
    </row>
    <row r="10" spans="1:14" ht="29" x14ac:dyDescent="0.35">
      <c r="A10" s="10"/>
      <c r="B10" s="13" t="s">
        <v>29</v>
      </c>
      <c r="C10" s="53" t="s">
        <v>153</v>
      </c>
      <c r="D10" s="13"/>
      <c r="E10" s="13"/>
      <c r="F10" s="13"/>
      <c r="G10" s="13"/>
      <c r="H10" s="13"/>
      <c r="I10" s="13"/>
      <c r="J10" s="13"/>
      <c r="K10" s="13"/>
      <c r="L10" s="13"/>
      <c r="N10" s="15" t="s">
        <v>30</v>
      </c>
    </row>
    <row r="11" spans="1:14" ht="14.5" x14ac:dyDescent="0.35">
      <c r="A11" s="10"/>
      <c r="B11" s="13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15" t="s">
        <v>32</v>
      </c>
    </row>
    <row r="12" spans="1:14" ht="14.5" x14ac:dyDescent="0.3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4.5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 ht="14.5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ht="14.5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 ht="14.5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4.5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4.5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4.5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4.5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5.7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5.75" customHeight="1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5.75" customHeight="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5.75" customHeight="1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5.75" customHeight="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.75" customHeight="1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5.7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5.75" customHeight="1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5.75" customHeight="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5.75" customHeight="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5.75" customHeight="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5.75" customHeight="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5.75" customHeight="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5.75" customHeight="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5.75" customHeight="1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5.75" customHeigh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.75" customHeigh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5.75" customHeight="1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5.75" customHeight="1" x14ac:dyDescent="0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.75" customHeight="1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5.75" customHeight="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.75" customHeight="1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5.75" customHeight="1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5.75" customHeight="1" x14ac:dyDescent="0.3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5.75" customHeight="1" x14ac:dyDescent="0.3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5.75" customHeight="1" x14ac:dyDescent="0.3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5.75" customHeight="1" x14ac:dyDescent="0.3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5.75" customHeight="1" x14ac:dyDescent="0.3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15.75" customHeight="1" x14ac:dyDescent="0.3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5.75" customHeight="1" x14ac:dyDescent="0.3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.75" customHeigh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5.75" customHeigh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5.75" customHeight="1" x14ac:dyDescent="0.3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5.75" customHeight="1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5.75" customHeight="1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75" customHeight="1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5.75" customHeight="1" x14ac:dyDescent="0.3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5.75" customHeight="1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5.75" customHeight="1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5.75" customHeight="1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5.75" customHeight="1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5.75" customHeight="1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5.75" customHeight="1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75" customHeight="1" x14ac:dyDescent="0.3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5.75" customHeight="1" x14ac:dyDescent="0.3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5.75" customHeight="1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5.75" customHeigh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5.75" customHeight="1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75" customHeight="1" x14ac:dyDescent="0.3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5.75" customHeight="1" x14ac:dyDescent="0.3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5.75" customHeight="1" x14ac:dyDescent="0.3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5.75" customHeight="1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5.75" customHeight="1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5.75" customHeight="1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5.75" customHeight="1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5.75" customHeight="1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5.75" customHeight="1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5.75" customHeight="1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5.7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5.75" customHeight="1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5.75" customHeight="1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5.75" customHeight="1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5.75" customHeight="1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5.75" customHeight="1" x14ac:dyDescent="0.3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5.75" customHeight="1" x14ac:dyDescent="0.3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5.75" customHeight="1" x14ac:dyDescent="0.3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5.75" customHeight="1" x14ac:dyDescent="0.3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5.75" customHeight="1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5.75" customHeight="1" x14ac:dyDescent="0.3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5.75" customHeight="1" x14ac:dyDescent="0.3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5.75" customHeight="1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5.75" customHeight="1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5.75" customHeight="1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5.75" customHeight="1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5.75" customHeight="1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5.75" customHeight="1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5.75" customHeight="1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5.75" customHeight="1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5.75" customHeight="1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5.75" customHeight="1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5.75" customHeight="1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5.75" customHeight="1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5.75" customHeight="1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5.75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5.75" customHeight="1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5.75" customHeight="1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5.75" customHeight="1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5.75" customHeight="1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5.75" customHeight="1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15.75" customHeight="1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15.75" customHeight="1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15.75" customHeight="1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15.75" customHeight="1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15.75" customHeight="1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5.75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15.75" customHeight="1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15.75" customHeight="1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5.75" customHeight="1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5.75" customHeigh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15.75" customHeight="1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15.75" customHeight="1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15.75" customHeight="1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15.75" customHeight="1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15.75" customHeight="1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5.75" customHeigh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5.75" customHeight="1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15.75" customHeight="1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15.75" customHeight="1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15.75" customHeight="1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15.75" customHeight="1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15.75" customHeight="1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15.75" customHeight="1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5.75" customHeigh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15.75" customHeight="1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15.75" customHeight="1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15.75" customHeight="1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15.75" customHeight="1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15.75" customHeight="1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15.75" customHeight="1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15.75" customHeight="1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15.75" customHeight="1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15.75" customHeight="1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15.75" customHeight="1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15.75" customHeight="1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15.75" customHeight="1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15.75" customHeight="1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15.75" customHeight="1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15.75" customHeight="1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15.75" customHeight="1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15.75" customHeight="1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15.75" customHeight="1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15.75" customHeight="1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15.75" customHeight="1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15.75" customHeight="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15.75" customHeight="1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15.75" customHeight="1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15.75" customHeight="1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15.75" customHeight="1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15.75" customHeight="1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5.75" customHeight="1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15.75" customHeight="1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15.75" customHeight="1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15.75" customHeight="1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15.75" customHeight="1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15.75" customHeight="1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15.75" customHeight="1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15.75" customHeight="1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5.75" customHeight="1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5.75" customHeight="1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15.75" customHeight="1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15.75" customHeight="1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15.75" customHeight="1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15.75" customHeight="1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15.75" customHeight="1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15.75" customHeight="1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15.75" customHeight="1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15.75" customHeight="1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15.75" customHeight="1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15.75" customHeight="1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15.75" customHeight="1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15.75" customHeight="1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15.75" customHeight="1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15.75" customHeight="1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15.75" customHeight="1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15.75" customHeight="1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15.75" customHeight="1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15.75" customHeight="1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15.75" customHeight="1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15.75" customHeight="1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15.75" customHeight="1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15.75" customHeight="1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15.75" customHeight="1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ht="15.75" customHeight="1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15.75" customHeight="1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15.75" customHeight="1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15.75" customHeight="1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15.7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15.7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15.7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15.7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ht="15.7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ht="15.7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15.7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15.7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15.7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15.7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15.7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15.7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15.7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15.7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15.7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ht="15.7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15.7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15.7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15.7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15.7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15.7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15.7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15.7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15.75" customHeight="1" x14ac:dyDescent="0.3"/>
    <row r="222" spans="1:12" ht="15.75" customHeight="1" x14ac:dyDescent="0.3"/>
    <row r="223" spans="1:12" ht="15.75" customHeight="1" x14ac:dyDescent="0.3"/>
    <row r="224" spans="1:1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B2:C2"/>
    <mergeCell ref="D2:F2"/>
    <mergeCell ref="G2:I2"/>
    <mergeCell ref="J2:L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opLeftCell="B1" workbookViewId="0">
      <selection activeCell="D14" sqref="D14"/>
    </sheetView>
  </sheetViews>
  <sheetFormatPr defaultColWidth="12.58203125" defaultRowHeight="15" customHeight="1" x14ac:dyDescent="0.3"/>
  <cols>
    <col min="1" max="1" width="7.58203125" customWidth="1"/>
    <col min="2" max="2" width="32" customWidth="1"/>
    <col min="3" max="3" width="30.5" customWidth="1"/>
    <col min="4" max="4" width="46" customWidth="1"/>
    <col min="5" max="6" width="7.58203125" customWidth="1"/>
  </cols>
  <sheetData>
    <row r="1" spans="2:4" ht="14.25" customHeight="1" x14ac:dyDescent="0.35">
      <c r="D1" s="12" t="s">
        <v>33</v>
      </c>
    </row>
    <row r="2" spans="2:4" ht="14.25" customHeight="1" x14ac:dyDescent="0.35">
      <c r="B2" s="16" t="s">
        <v>34</v>
      </c>
      <c r="C2" s="13" t="s">
        <v>129</v>
      </c>
      <c r="D2" s="17"/>
    </row>
    <row r="3" spans="2:4" ht="14.25" customHeight="1" x14ac:dyDescent="0.35">
      <c r="B3" s="16" t="s">
        <v>35</v>
      </c>
      <c r="C3" s="13" t="s">
        <v>130</v>
      </c>
      <c r="D3" s="17"/>
    </row>
    <row r="4" spans="2:4" ht="14.25" customHeight="1" x14ac:dyDescent="0.35">
      <c r="B4" s="18" t="s">
        <v>36</v>
      </c>
      <c r="C4" s="13" t="s">
        <v>130</v>
      </c>
      <c r="D4" s="17"/>
    </row>
    <row r="5" spans="2:4" ht="14.25" customHeight="1" x14ac:dyDescent="0.35">
      <c r="B5" s="18" t="s">
        <v>37</v>
      </c>
      <c r="C5" s="13" t="s">
        <v>127</v>
      </c>
      <c r="D5" s="17"/>
    </row>
    <row r="6" spans="2:4" ht="14.25" customHeight="1" x14ac:dyDescent="0.35">
      <c r="B6" s="18" t="s">
        <v>38</v>
      </c>
      <c r="C6" s="52" t="s">
        <v>138</v>
      </c>
      <c r="D6" s="17"/>
    </row>
    <row r="7" spans="2:4" ht="14.25" customHeight="1" x14ac:dyDescent="0.35">
      <c r="B7" s="16" t="s">
        <v>39</v>
      </c>
      <c r="C7" s="13" t="s">
        <v>128</v>
      </c>
      <c r="D7" s="17"/>
    </row>
    <row r="8" spans="2:4" ht="14.25" customHeight="1" x14ac:dyDescent="0.35">
      <c r="B8" s="16" t="s">
        <v>40</v>
      </c>
      <c r="C8" s="53" t="s">
        <v>156</v>
      </c>
      <c r="D8" s="17"/>
    </row>
    <row r="9" spans="2:4" ht="14.25" customHeight="1" x14ac:dyDescent="0.35">
      <c r="B9" s="16" t="s">
        <v>41</v>
      </c>
      <c r="C9" s="52" t="s">
        <v>143</v>
      </c>
      <c r="D9" s="17" t="s">
        <v>144</v>
      </c>
    </row>
    <row r="10" spans="2:4" ht="14.25" customHeight="1" x14ac:dyDescent="0.35">
      <c r="B10" s="16" t="s">
        <v>42</v>
      </c>
      <c r="C10" s="13" t="s">
        <v>126</v>
      </c>
      <c r="D10" s="56" t="s">
        <v>158</v>
      </c>
    </row>
    <row r="11" spans="2:4" ht="14.25" customHeight="1" x14ac:dyDescent="0.35">
      <c r="B11" s="16" t="s">
        <v>43</v>
      </c>
      <c r="C11" s="13" t="s">
        <v>145</v>
      </c>
      <c r="D11" s="56" t="s">
        <v>159</v>
      </c>
    </row>
    <row r="12" spans="2:4" ht="14.25" customHeight="1" x14ac:dyDescent="0.35">
      <c r="B12" s="16" t="s">
        <v>44</v>
      </c>
      <c r="C12" s="52">
        <v>0.06</v>
      </c>
      <c r="D12" s="17"/>
    </row>
    <row r="13" spans="2:4" ht="14.25" customHeight="1" x14ac:dyDescent="0.35">
      <c r="B13" s="16" t="s">
        <v>45</v>
      </c>
      <c r="C13" s="13" t="s">
        <v>146</v>
      </c>
      <c r="D13" s="56" t="s">
        <v>160</v>
      </c>
    </row>
    <row r="14" spans="2:4" ht="14.25" customHeight="1" x14ac:dyDescent="0.35">
      <c r="B14" s="16" t="s">
        <v>46</v>
      </c>
      <c r="C14" s="67">
        <v>15600</v>
      </c>
      <c r="D14" s="68"/>
    </row>
    <row r="15" spans="2:4" ht="14.25" customHeight="1" x14ac:dyDescent="0.35">
      <c r="B15" s="16" t="s">
        <v>47</v>
      </c>
      <c r="C15" s="55" t="s">
        <v>155</v>
      </c>
      <c r="D15" s="20" t="s">
        <v>48</v>
      </c>
    </row>
    <row r="16" spans="2: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topLeftCell="B1" workbookViewId="0">
      <selection activeCell="C7" sqref="C7"/>
    </sheetView>
  </sheetViews>
  <sheetFormatPr defaultColWidth="12.58203125" defaultRowHeight="15" customHeight="1" x14ac:dyDescent="0.3"/>
  <cols>
    <col min="1" max="1" width="7.58203125" customWidth="1"/>
    <col min="2" max="5" width="15.25" customWidth="1"/>
    <col min="6" max="6" width="7.58203125" customWidth="1"/>
  </cols>
  <sheetData>
    <row r="1" spans="2:5" ht="14.25" customHeight="1" x14ac:dyDescent="0.3"/>
    <row r="2" spans="2:5" ht="14.25" customHeight="1" x14ac:dyDescent="0.35">
      <c r="B2" s="21" t="s">
        <v>49</v>
      </c>
      <c r="C2" s="22" t="s">
        <v>50</v>
      </c>
      <c r="D2" s="22" t="s">
        <v>51</v>
      </c>
      <c r="E2" s="23" t="s">
        <v>52</v>
      </c>
    </row>
    <row r="3" spans="2:5" ht="14.25" customHeight="1" x14ac:dyDescent="0.35">
      <c r="B3" s="24" t="s">
        <v>131</v>
      </c>
      <c r="C3" s="19">
        <v>1</v>
      </c>
      <c r="D3" s="19">
        <v>800</v>
      </c>
      <c r="E3" s="25">
        <v>800</v>
      </c>
    </row>
    <row r="4" spans="2:5" ht="14.25" customHeight="1" x14ac:dyDescent="0.35">
      <c r="B4" s="24" t="s">
        <v>122</v>
      </c>
      <c r="C4" s="19">
        <v>1</v>
      </c>
      <c r="D4" s="19">
        <v>2000</v>
      </c>
      <c r="E4" s="25">
        <v>2000</v>
      </c>
    </row>
    <row r="5" spans="2:5" ht="14.25" customHeight="1" x14ac:dyDescent="0.35">
      <c r="B5" s="24" t="s">
        <v>121</v>
      </c>
      <c r="C5" s="19">
        <v>1</v>
      </c>
      <c r="D5" s="19">
        <v>100000</v>
      </c>
      <c r="E5" s="25">
        <v>100000</v>
      </c>
    </row>
    <row r="6" spans="2:5" ht="14.25" customHeight="1" x14ac:dyDescent="0.35">
      <c r="B6" s="24" t="s">
        <v>132</v>
      </c>
      <c r="C6" s="19">
        <v>1</v>
      </c>
      <c r="D6" s="19">
        <v>1200</v>
      </c>
      <c r="E6" s="25">
        <v>1200</v>
      </c>
    </row>
    <row r="7" spans="2:5" ht="14.25" customHeight="1" x14ac:dyDescent="0.35">
      <c r="B7" s="24" t="s">
        <v>133</v>
      </c>
      <c r="C7" s="19">
        <v>1</v>
      </c>
      <c r="D7" s="19">
        <v>13000</v>
      </c>
      <c r="E7" s="25">
        <v>13000</v>
      </c>
    </row>
    <row r="8" spans="2:5" ht="14.25" customHeight="1" x14ac:dyDescent="0.35">
      <c r="B8" s="24" t="s">
        <v>134</v>
      </c>
      <c r="C8" s="19">
        <v>1</v>
      </c>
      <c r="D8" s="19">
        <v>55000</v>
      </c>
      <c r="E8" s="25">
        <v>55000</v>
      </c>
    </row>
    <row r="9" spans="2:5" ht="14.25" customHeight="1" x14ac:dyDescent="0.35">
      <c r="B9" s="24"/>
      <c r="C9" s="19"/>
      <c r="D9" s="19"/>
      <c r="E9" s="25"/>
    </row>
    <row r="10" spans="2:5" ht="14.25" customHeight="1" x14ac:dyDescent="0.35">
      <c r="B10" s="24"/>
      <c r="C10" s="19"/>
      <c r="D10" s="19"/>
      <c r="E10" s="25"/>
    </row>
    <row r="11" spans="2:5" ht="14.25" customHeight="1" x14ac:dyDescent="0.35">
      <c r="B11" s="24"/>
      <c r="C11" s="19"/>
      <c r="D11" s="19"/>
      <c r="E11" s="25"/>
    </row>
    <row r="12" spans="2:5" ht="14.25" customHeight="1" x14ac:dyDescent="0.35">
      <c r="B12" s="24"/>
      <c r="C12" s="19"/>
      <c r="D12" s="19"/>
      <c r="E12" s="25"/>
    </row>
    <row r="13" spans="2:5" ht="14.25" customHeight="1" x14ac:dyDescent="0.35">
      <c r="B13" s="24"/>
      <c r="C13" s="19"/>
      <c r="D13" s="19"/>
      <c r="E13" s="25"/>
    </row>
    <row r="14" spans="2:5" ht="14.25" customHeight="1" x14ac:dyDescent="0.35">
      <c r="B14" s="24"/>
      <c r="C14" s="19"/>
      <c r="D14" s="19"/>
      <c r="E14" s="25"/>
    </row>
    <row r="15" spans="2:5" ht="14.25" customHeight="1" x14ac:dyDescent="0.35">
      <c r="B15" s="24"/>
      <c r="C15" s="19"/>
      <c r="D15" s="19"/>
      <c r="E15" s="25"/>
    </row>
    <row r="16" spans="2:5" ht="14.25" customHeight="1" x14ac:dyDescent="0.35">
      <c r="B16" s="24"/>
      <c r="C16" s="19"/>
      <c r="D16" s="19"/>
      <c r="E16" s="25"/>
    </row>
    <row r="17" spans="2:5" ht="14.25" customHeight="1" x14ac:dyDescent="0.35">
      <c r="B17" s="24"/>
      <c r="C17" s="19"/>
      <c r="D17" s="19"/>
      <c r="E17" s="25"/>
    </row>
    <row r="18" spans="2:5" ht="14.25" customHeight="1" x14ac:dyDescent="0.35">
      <c r="B18" s="24"/>
      <c r="C18" s="19"/>
      <c r="D18" s="19"/>
      <c r="E18" s="25"/>
    </row>
    <row r="19" spans="2:5" ht="14.25" customHeight="1" x14ac:dyDescent="0.35">
      <c r="B19" s="24"/>
      <c r="C19" s="19"/>
      <c r="D19" s="19"/>
      <c r="E19" s="25"/>
    </row>
    <row r="20" spans="2:5" ht="14.25" customHeight="1" x14ac:dyDescent="0.35">
      <c r="B20" s="24"/>
      <c r="C20" s="19"/>
      <c r="D20" s="19"/>
      <c r="E20" s="25"/>
    </row>
    <row r="21" spans="2:5" ht="14.25" customHeight="1" x14ac:dyDescent="0.35">
      <c r="B21" s="24"/>
      <c r="C21" s="19"/>
      <c r="D21" s="19"/>
      <c r="E21" s="25"/>
    </row>
    <row r="22" spans="2:5" ht="14.25" customHeight="1" x14ac:dyDescent="0.35">
      <c r="B22" s="26"/>
      <c r="C22" s="27"/>
      <c r="D22" s="27"/>
      <c r="E22" s="28"/>
    </row>
    <row r="23" spans="2:5" ht="14.25" customHeight="1" x14ac:dyDescent="0.35">
      <c r="B23" s="98" t="s">
        <v>53</v>
      </c>
      <c r="C23" s="88"/>
      <c r="D23" s="88"/>
      <c r="E23" s="29">
        <v>172000</v>
      </c>
    </row>
    <row r="24" spans="2:5" ht="14.25" customHeight="1" x14ac:dyDescent="0.3"/>
    <row r="25" spans="2:5" ht="14.25" customHeight="1" x14ac:dyDescent="0.3"/>
    <row r="26" spans="2:5" ht="14.25" customHeight="1" x14ac:dyDescent="0.3"/>
    <row r="27" spans="2:5" ht="14.25" customHeight="1" x14ac:dyDescent="0.3"/>
    <row r="28" spans="2:5" ht="14.25" customHeight="1" x14ac:dyDescent="0.3"/>
    <row r="29" spans="2:5" ht="14.25" customHeight="1" x14ac:dyDescent="0.3"/>
    <row r="30" spans="2:5" ht="14.25" customHeight="1" x14ac:dyDescent="0.3"/>
    <row r="31" spans="2:5" ht="14.25" customHeight="1" x14ac:dyDescent="0.3"/>
    <row r="32" spans="2: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23:D2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00"/>
  <sheetViews>
    <sheetView topLeftCell="A4" workbookViewId="0">
      <selection activeCell="C37" sqref="C37:F37"/>
    </sheetView>
  </sheetViews>
  <sheetFormatPr defaultColWidth="12.58203125" defaultRowHeight="15" customHeight="1" x14ac:dyDescent="0.3"/>
  <cols>
    <col min="1" max="1" width="7.58203125" customWidth="1"/>
    <col min="2" max="6" width="17.33203125" customWidth="1"/>
  </cols>
  <sheetData>
    <row r="1" spans="2:6" ht="14.25" customHeight="1" x14ac:dyDescent="0.3"/>
    <row r="2" spans="2:6" ht="14.25" customHeight="1" x14ac:dyDescent="0.35">
      <c r="B2" s="101" t="s">
        <v>54</v>
      </c>
      <c r="C2" s="103" t="s">
        <v>55</v>
      </c>
      <c r="D2" s="82"/>
      <c r="E2" s="103" t="s">
        <v>56</v>
      </c>
      <c r="F2" s="82"/>
    </row>
    <row r="3" spans="2:6" ht="14.25" customHeight="1" x14ac:dyDescent="0.35">
      <c r="B3" s="102"/>
      <c r="C3" s="30" t="s">
        <v>49</v>
      </c>
      <c r="D3" s="30" t="s">
        <v>57</v>
      </c>
      <c r="E3" s="30" t="s">
        <v>49</v>
      </c>
      <c r="F3" s="30" t="s">
        <v>57</v>
      </c>
    </row>
    <row r="4" spans="2:6" ht="14.25" customHeight="1" x14ac:dyDescent="0.35">
      <c r="B4" s="104" t="s">
        <v>135</v>
      </c>
      <c r="C4" s="31" t="s">
        <v>148</v>
      </c>
      <c r="D4" s="31">
        <v>80</v>
      </c>
      <c r="E4" s="31" t="s">
        <v>150</v>
      </c>
      <c r="F4" s="31">
        <v>20</v>
      </c>
    </row>
    <row r="5" spans="2:6" ht="14.25" customHeight="1" x14ac:dyDescent="0.35">
      <c r="B5" s="105"/>
      <c r="C5" s="31"/>
      <c r="D5" s="31"/>
      <c r="E5" s="31"/>
      <c r="F5" s="31"/>
    </row>
    <row r="6" spans="2:6" ht="14.25" customHeight="1" x14ac:dyDescent="0.35">
      <c r="B6" s="105"/>
      <c r="C6" s="31"/>
      <c r="D6" s="31"/>
      <c r="E6" s="31"/>
      <c r="F6" s="31"/>
    </row>
    <row r="7" spans="2:6" ht="14.25" customHeight="1" x14ac:dyDescent="0.35">
      <c r="B7" s="105"/>
      <c r="C7" s="31"/>
      <c r="D7" s="31"/>
      <c r="E7" s="31"/>
      <c r="F7" s="31"/>
    </row>
    <row r="8" spans="2:6" ht="14.25" customHeight="1" x14ac:dyDescent="0.35">
      <c r="B8" s="102"/>
      <c r="C8" s="31"/>
      <c r="D8" s="31"/>
      <c r="E8" s="31"/>
      <c r="F8" s="31"/>
    </row>
    <row r="9" spans="2:6" ht="14.25" customHeight="1" x14ac:dyDescent="0.35">
      <c r="B9" s="32" t="s">
        <v>147</v>
      </c>
      <c r="C9" s="106" t="s">
        <v>161</v>
      </c>
      <c r="D9" s="96"/>
      <c r="E9" s="96"/>
      <c r="F9" s="82"/>
    </row>
    <row r="10" spans="2:6" ht="14.25" customHeight="1" x14ac:dyDescent="0.35">
      <c r="B10" s="32" t="s">
        <v>59</v>
      </c>
      <c r="C10" s="99">
        <v>100</v>
      </c>
      <c r="D10" s="96"/>
      <c r="E10" s="96"/>
      <c r="F10" s="82"/>
    </row>
    <row r="11" spans="2:6" ht="14.25" customHeight="1" x14ac:dyDescent="0.35">
      <c r="B11" s="32" t="s">
        <v>60</v>
      </c>
      <c r="C11" s="99">
        <v>150</v>
      </c>
      <c r="D11" s="96"/>
      <c r="E11" s="96"/>
      <c r="F11" s="82"/>
    </row>
    <row r="12" spans="2:6" ht="14.25" customHeight="1" x14ac:dyDescent="0.35">
      <c r="B12" s="32" t="s">
        <v>61</v>
      </c>
      <c r="C12" s="100">
        <v>0.33</v>
      </c>
      <c r="D12" s="96"/>
      <c r="E12" s="96"/>
      <c r="F12" s="82"/>
    </row>
    <row r="13" spans="2:6" ht="14.25" customHeight="1" x14ac:dyDescent="0.3"/>
    <row r="14" spans="2:6" ht="14.25" customHeight="1" x14ac:dyDescent="0.35">
      <c r="B14" s="101" t="s">
        <v>54</v>
      </c>
      <c r="C14" s="103" t="s">
        <v>55</v>
      </c>
      <c r="D14" s="82"/>
      <c r="E14" s="103" t="s">
        <v>56</v>
      </c>
      <c r="F14" s="82"/>
    </row>
    <row r="15" spans="2:6" ht="14.25" customHeight="1" x14ac:dyDescent="0.35">
      <c r="B15" s="102"/>
      <c r="C15" s="30" t="s">
        <v>49</v>
      </c>
      <c r="D15" s="30" t="s">
        <v>57</v>
      </c>
      <c r="E15" s="30" t="s">
        <v>49</v>
      </c>
      <c r="F15" s="30" t="s">
        <v>57</v>
      </c>
    </row>
    <row r="16" spans="2:6" ht="14.25" customHeight="1" x14ac:dyDescent="0.35">
      <c r="B16" s="104" t="s">
        <v>136</v>
      </c>
      <c r="C16" s="31" t="s">
        <v>149</v>
      </c>
      <c r="D16" s="31">
        <v>80</v>
      </c>
      <c r="E16" s="31" t="s">
        <v>150</v>
      </c>
      <c r="F16" s="31">
        <v>40</v>
      </c>
    </row>
    <row r="17" spans="2:6" ht="14.25" customHeight="1" x14ac:dyDescent="0.35">
      <c r="B17" s="105"/>
      <c r="C17" s="31"/>
      <c r="D17" s="31"/>
      <c r="E17" s="31"/>
      <c r="F17" s="31"/>
    </row>
    <row r="18" spans="2:6" ht="14.25" customHeight="1" x14ac:dyDescent="0.35">
      <c r="B18" s="105"/>
      <c r="C18" s="31"/>
      <c r="D18" s="31"/>
      <c r="E18" s="31"/>
      <c r="F18" s="31"/>
    </row>
    <row r="19" spans="2:6" ht="14.25" customHeight="1" x14ac:dyDescent="0.35">
      <c r="B19" s="105"/>
      <c r="C19" s="31"/>
      <c r="D19" s="31"/>
      <c r="E19" s="31"/>
      <c r="F19" s="31"/>
    </row>
    <row r="20" spans="2:6" ht="14.25" customHeight="1" x14ac:dyDescent="0.35">
      <c r="B20" s="102"/>
      <c r="C20" s="31"/>
      <c r="D20" s="31"/>
      <c r="E20" s="31"/>
      <c r="F20" s="31"/>
    </row>
    <row r="21" spans="2:6" ht="14.25" customHeight="1" x14ac:dyDescent="0.35">
      <c r="B21" s="32" t="s">
        <v>58</v>
      </c>
      <c r="C21" s="106" t="s">
        <v>161</v>
      </c>
      <c r="D21" s="96"/>
      <c r="E21" s="96"/>
      <c r="F21" s="82"/>
    </row>
    <row r="22" spans="2:6" ht="14.25" customHeight="1" x14ac:dyDescent="0.35">
      <c r="B22" s="32" t="s">
        <v>59</v>
      </c>
      <c r="C22" s="99">
        <v>120</v>
      </c>
      <c r="D22" s="96"/>
      <c r="E22" s="96"/>
      <c r="F22" s="82"/>
    </row>
    <row r="23" spans="2:6" ht="14.25" customHeight="1" x14ac:dyDescent="0.35">
      <c r="B23" s="32" t="s">
        <v>60</v>
      </c>
      <c r="C23" s="99">
        <v>200</v>
      </c>
      <c r="D23" s="96"/>
      <c r="E23" s="96"/>
      <c r="F23" s="82"/>
    </row>
    <row r="24" spans="2:6" ht="14.25" customHeight="1" x14ac:dyDescent="0.35">
      <c r="B24" s="32" t="s">
        <v>61</v>
      </c>
      <c r="C24" s="100">
        <v>0.4</v>
      </c>
      <c r="D24" s="96"/>
      <c r="E24" s="96"/>
      <c r="F24" s="82"/>
    </row>
    <row r="25" spans="2:6" ht="14.25" customHeight="1" x14ac:dyDescent="0.3"/>
    <row r="26" spans="2:6" ht="14.25" customHeight="1" x14ac:dyDescent="0.3"/>
    <row r="27" spans="2:6" ht="14.25" customHeight="1" x14ac:dyDescent="0.35">
      <c r="B27" s="101" t="s">
        <v>54</v>
      </c>
      <c r="C27" s="103" t="s">
        <v>55</v>
      </c>
      <c r="D27" s="82"/>
      <c r="E27" s="103" t="s">
        <v>56</v>
      </c>
      <c r="F27" s="82"/>
    </row>
    <row r="28" spans="2:6" ht="14.25" customHeight="1" x14ac:dyDescent="0.35">
      <c r="B28" s="102"/>
      <c r="C28" s="30" t="s">
        <v>49</v>
      </c>
      <c r="D28" s="30" t="s">
        <v>57</v>
      </c>
      <c r="E28" s="30" t="s">
        <v>49</v>
      </c>
      <c r="F28" s="30" t="s">
        <v>57</v>
      </c>
    </row>
    <row r="29" spans="2:6" ht="14.25" customHeight="1" x14ac:dyDescent="0.35">
      <c r="B29" s="104" t="s">
        <v>137</v>
      </c>
      <c r="C29" s="31" t="s">
        <v>151</v>
      </c>
      <c r="D29" s="31">
        <v>80</v>
      </c>
      <c r="E29" s="31" t="s">
        <v>150</v>
      </c>
      <c r="F29" s="31">
        <v>60</v>
      </c>
    </row>
    <row r="30" spans="2:6" ht="14.25" customHeight="1" x14ac:dyDescent="0.35">
      <c r="B30" s="105"/>
      <c r="C30" s="31"/>
      <c r="D30" s="31"/>
      <c r="E30" s="31"/>
      <c r="F30" s="31"/>
    </row>
    <row r="31" spans="2:6" ht="14.25" customHeight="1" x14ac:dyDescent="0.35">
      <c r="B31" s="105"/>
      <c r="C31" s="31"/>
      <c r="D31" s="31"/>
      <c r="E31" s="31"/>
      <c r="F31" s="31"/>
    </row>
    <row r="32" spans="2:6" ht="14.25" customHeight="1" x14ac:dyDescent="0.35">
      <c r="B32" s="105"/>
      <c r="C32" s="31"/>
      <c r="D32" s="31"/>
      <c r="E32" s="31"/>
      <c r="F32" s="31"/>
    </row>
    <row r="33" spans="2:6" ht="14.25" customHeight="1" x14ac:dyDescent="0.35">
      <c r="B33" s="102"/>
      <c r="C33" s="31"/>
      <c r="D33" s="31"/>
      <c r="E33" s="31"/>
      <c r="F33" s="31"/>
    </row>
    <row r="34" spans="2:6" ht="14.25" customHeight="1" x14ac:dyDescent="0.35">
      <c r="B34" s="32" t="s">
        <v>58</v>
      </c>
      <c r="C34" s="106" t="s">
        <v>161</v>
      </c>
      <c r="D34" s="96"/>
      <c r="E34" s="96"/>
      <c r="F34" s="82"/>
    </row>
    <row r="35" spans="2:6" ht="14.25" customHeight="1" x14ac:dyDescent="0.35">
      <c r="B35" s="32" t="s">
        <v>59</v>
      </c>
      <c r="C35" s="99">
        <v>140</v>
      </c>
      <c r="D35" s="96"/>
      <c r="E35" s="96"/>
      <c r="F35" s="82"/>
    </row>
    <row r="36" spans="2:6" ht="14.25" customHeight="1" x14ac:dyDescent="0.35">
      <c r="B36" s="32" t="s">
        <v>60</v>
      </c>
      <c r="C36" s="99">
        <v>250</v>
      </c>
      <c r="D36" s="96"/>
      <c r="E36" s="96"/>
      <c r="F36" s="82"/>
    </row>
    <row r="37" spans="2:6" ht="14.25" customHeight="1" x14ac:dyDescent="0.35">
      <c r="B37" s="32" t="s">
        <v>61</v>
      </c>
      <c r="C37" s="100">
        <v>0.44</v>
      </c>
      <c r="D37" s="96"/>
      <c r="E37" s="96"/>
      <c r="F37" s="82"/>
    </row>
    <row r="38" spans="2:6" ht="14.25" customHeight="1" x14ac:dyDescent="0.3"/>
    <row r="39" spans="2:6" ht="14.25" customHeight="1" x14ac:dyDescent="0.3"/>
    <row r="40" spans="2:6" ht="14.25" customHeight="1" x14ac:dyDescent="0.3"/>
    <row r="41" spans="2:6" ht="14.25" customHeight="1" x14ac:dyDescent="0.3"/>
    <row r="42" spans="2:6" ht="14.25" customHeight="1" x14ac:dyDescent="0.3"/>
    <row r="43" spans="2:6" ht="14.25" customHeight="1" x14ac:dyDescent="0.3"/>
    <row r="44" spans="2:6" ht="14.25" customHeight="1" x14ac:dyDescent="0.3"/>
    <row r="45" spans="2:6" ht="14.25" customHeight="1" x14ac:dyDescent="0.3"/>
    <row r="46" spans="2:6" ht="14.25" customHeight="1" x14ac:dyDescent="0.3"/>
    <row r="47" spans="2:6" ht="14.25" customHeight="1" x14ac:dyDescent="0.3"/>
    <row r="48" spans="2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4">
    <mergeCell ref="C21:F21"/>
    <mergeCell ref="C22:F22"/>
    <mergeCell ref="C23:F23"/>
    <mergeCell ref="C24:F24"/>
    <mergeCell ref="B2:B3"/>
    <mergeCell ref="C2:D2"/>
    <mergeCell ref="E2:F2"/>
    <mergeCell ref="C9:F9"/>
    <mergeCell ref="C10:F10"/>
    <mergeCell ref="C11:F11"/>
    <mergeCell ref="C12:F12"/>
    <mergeCell ref="B4:B8"/>
    <mergeCell ref="B14:B15"/>
    <mergeCell ref="B16:B20"/>
    <mergeCell ref="C14:D14"/>
    <mergeCell ref="E14:F14"/>
    <mergeCell ref="C35:F35"/>
    <mergeCell ref="C36:F36"/>
    <mergeCell ref="C37:F37"/>
    <mergeCell ref="B27:B28"/>
    <mergeCell ref="C27:D27"/>
    <mergeCell ref="E27:F27"/>
    <mergeCell ref="B29:B33"/>
    <mergeCell ref="C34:F34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5"/>
  <sheetViews>
    <sheetView topLeftCell="B1" workbookViewId="0">
      <selection activeCell="K22" sqref="K22"/>
    </sheetView>
  </sheetViews>
  <sheetFormatPr defaultColWidth="12.58203125" defaultRowHeight="15" customHeight="1" x14ac:dyDescent="0.3"/>
  <cols>
    <col min="1" max="1" width="7.58203125" customWidth="1"/>
    <col min="2" max="2" width="15.33203125" customWidth="1"/>
    <col min="3" max="13" width="6.25" customWidth="1"/>
    <col min="14" max="14" width="8.08203125" customWidth="1"/>
    <col min="15" max="15" width="7.83203125" customWidth="1"/>
    <col min="16" max="16" width="8.5" customWidth="1"/>
    <col min="17" max="17" width="8.33203125" customWidth="1"/>
    <col min="18" max="18" width="8.75" customWidth="1"/>
    <col min="19" max="19" width="8.83203125" customWidth="1"/>
    <col min="20" max="20" width="8.33203125" customWidth="1"/>
    <col min="21" max="21" width="8.08203125" customWidth="1"/>
    <col min="22" max="22" width="9.33203125" customWidth="1"/>
    <col min="23" max="26" width="7.58203125" customWidth="1"/>
  </cols>
  <sheetData>
    <row r="1" spans="1:26" ht="14.25" customHeight="1" x14ac:dyDescent="0.35">
      <c r="B1" s="1"/>
    </row>
    <row r="2" spans="1:26" ht="14.25" customHeight="1" x14ac:dyDescent="0.35">
      <c r="B2" s="1"/>
      <c r="C2" s="107" t="s">
        <v>62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86"/>
    </row>
    <row r="3" spans="1:26" ht="14.25" customHeight="1" x14ac:dyDescent="0.35">
      <c r="B3" s="1"/>
      <c r="C3" s="109" t="s">
        <v>63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112" t="s">
        <v>64</v>
      </c>
      <c r="P3" s="110"/>
      <c r="Q3" s="110"/>
      <c r="R3" s="111"/>
      <c r="S3" s="112" t="s">
        <v>65</v>
      </c>
      <c r="T3" s="110"/>
      <c r="U3" s="110"/>
      <c r="V3" s="113"/>
    </row>
    <row r="4" spans="1:26" ht="14.25" customHeight="1" x14ac:dyDescent="0.35">
      <c r="A4" s="33"/>
      <c r="B4" s="34" t="s">
        <v>54</v>
      </c>
      <c r="C4" s="35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7">
        <v>12</v>
      </c>
      <c r="O4" s="35" t="s">
        <v>66</v>
      </c>
      <c r="P4" s="36" t="s">
        <v>67</v>
      </c>
      <c r="Q4" s="36" t="s">
        <v>68</v>
      </c>
      <c r="R4" s="37" t="s">
        <v>69</v>
      </c>
      <c r="S4" s="35" t="s">
        <v>66</v>
      </c>
      <c r="T4" s="36" t="s">
        <v>67</v>
      </c>
      <c r="U4" s="36" t="s">
        <v>68</v>
      </c>
      <c r="V4" s="37" t="s">
        <v>69</v>
      </c>
      <c r="W4" s="33"/>
      <c r="X4" s="33"/>
      <c r="Y4" s="33"/>
      <c r="Z4" s="33"/>
    </row>
    <row r="5" spans="1:26" ht="14.25" customHeight="1" x14ac:dyDescent="0.35">
      <c r="B5" s="38" t="s">
        <v>135</v>
      </c>
      <c r="C5" s="24">
        <v>300</v>
      </c>
      <c r="D5" s="19">
        <v>350</v>
      </c>
      <c r="E5" s="19">
        <v>500</v>
      </c>
      <c r="F5" s="19">
        <v>500</v>
      </c>
      <c r="G5" s="19">
        <v>500</v>
      </c>
      <c r="H5" s="19">
        <v>550</v>
      </c>
      <c r="I5" s="19">
        <v>500</v>
      </c>
      <c r="J5" s="19">
        <v>600</v>
      </c>
      <c r="K5" s="19">
        <v>500</v>
      </c>
      <c r="L5" s="19">
        <v>550</v>
      </c>
      <c r="M5" s="19">
        <v>550</v>
      </c>
      <c r="N5" s="25">
        <v>350</v>
      </c>
      <c r="O5" s="24">
        <v>3000</v>
      </c>
      <c r="P5" s="19">
        <v>3000</v>
      </c>
      <c r="Q5" s="19">
        <v>3000</v>
      </c>
      <c r="R5" s="25">
        <v>1000</v>
      </c>
      <c r="S5" s="24">
        <v>3300</v>
      </c>
      <c r="T5" s="19">
        <v>3250</v>
      </c>
      <c r="U5" s="19">
        <v>3170</v>
      </c>
      <c r="V5" s="25">
        <v>1270</v>
      </c>
    </row>
    <row r="6" spans="1:26" ht="14.25" customHeight="1" x14ac:dyDescent="0.35">
      <c r="B6" s="38" t="s">
        <v>136</v>
      </c>
      <c r="C6" s="24">
        <v>100</v>
      </c>
      <c r="D6" s="19">
        <v>130</v>
      </c>
      <c r="E6" s="19">
        <v>300</v>
      </c>
      <c r="F6" s="19">
        <v>300</v>
      </c>
      <c r="G6" s="19">
        <v>400</v>
      </c>
      <c r="H6" s="19">
        <v>250</v>
      </c>
      <c r="I6" s="19">
        <v>350</v>
      </c>
      <c r="J6" s="19">
        <v>250</v>
      </c>
      <c r="K6" s="19">
        <v>300</v>
      </c>
      <c r="L6" s="19">
        <v>300</v>
      </c>
      <c r="M6" s="19">
        <v>300</v>
      </c>
      <c r="N6" s="25">
        <v>150</v>
      </c>
      <c r="O6" s="24">
        <v>1000</v>
      </c>
      <c r="P6" s="19">
        <v>1000</v>
      </c>
      <c r="Q6" s="19">
        <v>1000</v>
      </c>
      <c r="R6" s="25">
        <v>50</v>
      </c>
      <c r="S6" s="24">
        <v>1100</v>
      </c>
      <c r="T6" s="19">
        <v>1300</v>
      </c>
      <c r="U6" s="19">
        <v>1205</v>
      </c>
      <c r="V6" s="25">
        <v>560</v>
      </c>
    </row>
    <row r="7" spans="1:26" ht="14.25" customHeight="1" x14ac:dyDescent="0.35">
      <c r="B7" s="38" t="s">
        <v>137</v>
      </c>
      <c r="C7" s="24">
        <v>70</v>
      </c>
      <c r="D7" s="19">
        <v>80</v>
      </c>
      <c r="E7" s="19">
        <v>150</v>
      </c>
      <c r="F7" s="19">
        <v>100</v>
      </c>
      <c r="G7" s="19">
        <v>100</v>
      </c>
      <c r="H7" s="19">
        <v>100</v>
      </c>
      <c r="I7" s="19">
        <v>200</v>
      </c>
      <c r="J7" s="19">
        <v>100</v>
      </c>
      <c r="K7" s="19">
        <v>100</v>
      </c>
      <c r="L7" s="19">
        <v>150</v>
      </c>
      <c r="M7" s="19">
        <v>90</v>
      </c>
      <c r="N7" s="25">
        <v>70</v>
      </c>
      <c r="O7" s="24">
        <v>500</v>
      </c>
      <c r="P7" s="19">
        <v>500</v>
      </c>
      <c r="Q7" s="19">
        <v>500</v>
      </c>
      <c r="R7" s="25">
        <v>100</v>
      </c>
      <c r="S7" s="24">
        <v>550</v>
      </c>
      <c r="T7" s="19">
        <v>570</v>
      </c>
      <c r="U7" s="19">
        <v>600</v>
      </c>
      <c r="V7" s="25">
        <v>120</v>
      </c>
    </row>
    <row r="8" spans="1:26" ht="14.25" customHeight="1" x14ac:dyDescent="0.35">
      <c r="B8" s="72" t="s">
        <v>162</v>
      </c>
      <c r="C8" s="24">
        <f>SUM(C5:C7)</f>
        <v>470</v>
      </c>
      <c r="D8" s="24">
        <f t="shared" ref="D8:V8" si="0">SUM(D5:D7)</f>
        <v>560</v>
      </c>
      <c r="E8" s="24">
        <f t="shared" si="0"/>
        <v>950</v>
      </c>
      <c r="F8" s="24">
        <f t="shared" si="0"/>
        <v>900</v>
      </c>
      <c r="G8" s="24">
        <f t="shared" si="0"/>
        <v>1000</v>
      </c>
      <c r="H8" s="24">
        <f t="shared" si="0"/>
        <v>900</v>
      </c>
      <c r="I8" s="24">
        <f t="shared" si="0"/>
        <v>1050</v>
      </c>
      <c r="J8" s="24">
        <f t="shared" si="0"/>
        <v>950</v>
      </c>
      <c r="K8" s="24">
        <f t="shared" si="0"/>
        <v>900</v>
      </c>
      <c r="L8" s="24">
        <f t="shared" si="0"/>
        <v>1000</v>
      </c>
      <c r="M8" s="24">
        <f t="shared" si="0"/>
        <v>940</v>
      </c>
      <c r="N8" s="24">
        <f t="shared" si="0"/>
        <v>570</v>
      </c>
      <c r="O8" s="24">
        <f t="shared" si="0"/>
        <v>4500</v>
      </c>
      <c r="P8" s="24">
        <f t="shared" si="0"/>
        <v>4500</v>
      </c>
      <c r="Q8" s="24">
        <f t="shared" si="0"/>
        <v>4500</v>
      </c>
      <c r="R8" s="24">
        <f t="shared" si="0"/>
        <v>1150</v>
      </c>
      <c r="S8" s="24">
        <f t="shared" si="0"/>
        <v>4950</v>
      </c>
      <c r="T8" s="24">
        <f t="shared" si="0"/>
        <v>5120</v>
      </c>
      <c r="U8" s="24">
        <f t="shared" si="0"/>
        <v>4975</v>
      </c>
      <c r="V8" s="24">
        <f t="shared" si="0"/>
        <v>1950</v>
      </c>
    </row>
    <row r="9" spans="1:26" ht="14.25" customHeight="1" x14ac:dyDescent="0.35">
      <c r="B9" s="38"/>
      <c r="C9" s="24"/>
      <c r="D9" s="19"/>
      <c r="E9" s="19"/>
      <c r="F9" s="19"/>
      <c r="G9" s="19"/>
      <c r="H9" s="19"/>
      <c r="I9" s="19"/>
      <c r="J9" s="19"/>
      <c r="K9" s="19"/>
      <c r="L9" s="19"/>
      <c r="M9" s="19"/>
      <c r="N9" s="25"/>
      <c r="O9" s="24"/>
      <c r="P9" s="19"/>
      <c r="Q9" s="19"/>
      <c r="R9" s="25"/>
      <c r="S9" s="24"/>
      <c r="T9" s="19"/>
      <c r="U9" s="19"/>
      <c r="V9" s="25"/>
    </row>
    <row r="10" spans="1:26" ht="14.25" customHeight="1" x14ac:dyDescent="0.35">
      <c r="B10" s="38"/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5"/>
      <c r="O10" s="24"/>
      <c r="P10" s="19"/>
      <c r="Q10" s="19"/>
      <c r="R10" s="25"/>
      <c r="S10" s="24"/>
      <c r="T10" s="19"/>
      <c r="U10" s="19"/>
      <c r="V10" s="25"/>
    </row>
    <row r="11" spans="1:26" ht="14.25" customHeight="1" x14ac:dyDescent="0.35">
      <c r="B11" s="38"/>
      <c r="C11" s="2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5"/>
      <c r="O11" s="24"/>
      <c r="P11" s="19"/>
      <c r="Q11" s="19"/>
      <c r="R11" s="25"/>
      <c r="S11" s="24"/>
      <c r="T11" s="19"/>
      <c r="U11" s="19"/>
      <c r="V11" s="25"/>
    </row>
    <row r="12" spans="1:26" ht="14.25" customHeight="1" x14ac:dyDescent="0.35">
      <c r="B12" s="38"/>
      <c r="C12" s="2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5"/>
      <c r="O12" s="24"/>
      <c r="P12" s="19"/>
      <c r="Q12" s="19"/>
      <c r="R12" s="25"/>
      <c r="S12" s="24"/>
      <c r="T12" s="19"/>
      <c r="U12" s="19"/>
      <c r="V12" s="25"/>
    </row>
    <row r="13" spans="1:26" ht="14.25" customHeight="1" x14ac:dyDescent="0.35">
      <c r="B13" s="38"/>
      <c r="C13" s="2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5"/>
      <c r="O13" s="24"/>
      <c r="P13" s="19"/>
      <c r="Q13" s="19"/>
      <c r="R13" s="25"/>
      <c r="S13" s="24"/>
      <c r="T13" s="19"/>
      <c r="U13" s="19"/>
      <c r="V13" s="25"/>
    </row>
    <row r="14" spans="1:26" ht="14.25" customHeight="1" x14ac:dyDescent="0.35">
      <c r="B14" s="38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6"/>
      <c r="P14" s="27"/>
      <c r="Q14" s="27"/>
      <c r="R14" s="28"/>
      <c r="S14" s="26"/>
      <c r="T14" s="27"/>
      <c r="U14" s="27"/>
      <c r="V14" s="28"/>
    </row>
    <row r="15" spans="1:26" ht="14.25" customHeight="1" x14ac:dyDescent="0.35">
      <c r="B15" s="1"/>
    </row>
    <row r="16" spans="1:26" ht="14.25" customHeight="1" x14ac:dyDescent="0.35">
      <c r="B16" s="1"/>
      <c r="N16">
        <f>SUM(C8:N9)</f>
        <v>10190</v>
      </c>
      <c r="R16">
        <f>SUM(O8:R9)</f>
        <v>14650</v>
      </c>
      <c r="V16">
        <f>SUM(S8:V8)</f>
        <v>16995</v>
      </c>
    </row>
    <row r="17" spans="2:2" ht="14.25" customHeight="1" x14ac:dyDescent="0.35">
      <c r="B17" s="1"/>
    </row>
    <row r="18" spans="2:2" ht="14.25" customHeight="1" x14ac:dyDescent="0.35">
      <c r="B18" s="1"/>
    </row>
    <row r="19" spans="2:2" ht="14.25" customHeight="1" x14ac:dyDescent="0.35">
      <c r="B19" s="1"/>
    </row>
    <row r="20" spans="2:2" ht="14.25" customHeight="1" x14ac:dyDescent="0.35">
      <c r="B20" s="1"/>
    </row>
    <row r="21" spans="2:2" ht="14.25" customHeight="1" x14ac:dyDescent="0.35">
      <c r="B21" s="1"/>
    </row>
    <row r="22" spans="2:2" ht="14.25" customHeight="1" x14ac:dyDescent="0.35">
      <c r="B22" s="1"/>
    </row>
    <row r="23" spans="2:2" ht="14.25" customHeight="1" x14ac:dyDescent="0.35">
      <c r="B23" s="1"/>
    </row>
    <row r="24" spans="2:2" ht="14.25" customHeight="1" x14ac:dyDescent="0.35">
      <c r="B24" s="1"/>
    </row>
    <row r="25" spans="2:2" ht="14.25" customHeight="1" x14ac:dyDescent="0.35">
      <c r="B25" s="1"/>
    </row>
    <row r="26" spans="2:2" ht="14.25" customHeight="1" x14ac:dyDescent="0.35">
      <c r="B26" s="1"/>
    </row>
    <row r="27" spans="2:2" ht="14.25" customHeight="1" x14ac:dyDescent="0.35">
      <c r="B27" s="1"/>
    </row>
    <row r="28" spans="2:2" ht="14.25" customHeight="1" x14ac:dyDescent="0.35">
      <c r="B28" s="1"/>
    </row>
    <row r="29" spans="2:2" ht="14.25" customHeight="1" x14ac:dyDescent="0.35">
      <c r="B29" s="1"/>
    </row>
    <row r="30" spans="2:2" ht="14.25" customHeight="1" x14ac:dyDescent="0.35">
      <c r="B30" s="1"/>
    </row>
    <row r="31" spans="2:2" ht="14.25" customHeight="1" x14ac:dyDescent="0.35">
      <c r="B31" s="1"/>
    </row>
    <row r="32" spans="2:2" ht="14.25" customHeight="1" x14ac:dyDescent="0.35">
      <c r="B32" s="1"/>
    </row>
    <row r="33" spans="2:2" ht="14.25" customHeight="1" x14ac:dyDescent="0.35">
      <c r="B33" s="1"/>
    </row>
    <row r="34" spans="2:2" ht="14.25" customHeight="1" x14ac:dyDescent="0.35">
      <c r="B34" s="1"/>
    </row>
    <row r="35" spans="2:2" ht="14.25" customHeight="1" x14ac:dyDescent="0.35">
      <c r="B35" s="1"/>
    </row>
    <row r="36" spans="2:2" ht="14.25" customHeight="1" x14ac:dyDescent="0.35">
      <c r="B36" s="1"/>
    </row>
    <row r="37" spans="2:2" ht="14.25" customHeight="1" x14ac:dyDescent="0.35">
      <c r="B37" s="1"/>
    </row>
    <row r="38" spans="2:2" ht="14.25" customHeight="1" x14ac:dyDescent="0.35">
      <c r="B38" s="1"/>
    </row>
    <row r="39" spans="2:2" ht="14.25" customHeight="1" x14ac:dyDescent="0.35">
      <c r="B39" s="1"/>
    </row>
    <row r="40" spans="2:2" ht="14.25" customHeight="1" x14ac:dyDescent="0.35">
      <c r="B40" s="1"/>
    </row>
    <row r="41" spans="2:2" ht="14.25" customHeight="1" x14ac:dyDescent="0.35">
      <c r="B41" s="1"/>
    </row>
    <row r="42" spans="2:2" ht="14.25" customHeight="1" x14ac:dyDescent="0.35">
      <c r="B42" s="1"/>
    </row>
    <row r="43" spans="2:2" ht="14.25" customHeight="1" x14ac:dyDescent="0.35">
      <c r="B43" s="1"/>
    </row>
    <row r="44" spans="2:2" ht="14.25" customHeight="1" x14ac:dyDescent="0.35">
      <c r="B44" s="1"/>
    </row>
    <row r="45" spans="2:2" ht="14.25" customHeight="1" x14ac:dyDescent="0.35">
      <c r="B45" s="1"/>
    </row>
    <row r="46" spans="2:2" ht="14.25" customHeight="1" x14ac:dyDescent="0.35">
      <c r="B46" s="1"/>
    </row>
    <row r="47" spans="2:2" ht="14.25" customHeight="1" x14ac:dyDescent="0.35">
      <c r="B47" s="1"/>
    </row>
    <row r="48" spans="2:2" ht="14.25" customHeight="1" x14ac:dyDescent="0.35">
      <c r="B48" s="1"/>
    </row>
    <row r="49" spans="2:2" ht="14.25" customHeight="1" x14ac:dyDescent="0.35">
      <c r="B49" s="1"/>
    </row>
    <row r="50" spans="2:2" ht="14.25" customHeight="1" x14ac:dyDescent="0.35">
      <c r="B50" s="1"/>
    </row>
    <row r="51" spans="2:2" ht="14.25" customHeight="1" x14ac:dyDescent="0.35">
      <c r="B51" s="1"/>
    </row>
    <row r="52" spans="2:2" ht="14.25" customHeight="1" x14ac:dyDescent="0.35">
      <c r="B52" s="1"/>
    </row>
    <row r="53" spans="2:2" ht="14.25" customHeight="1" x14ac:dyDescent="0.35">
      <c r="B53" s="1"/>
    </row>
    <row r="54" spans="2:2" ht="14.25" customHeight="1" x14ac:dyDescent="0.35">
      <c r="B54" s="1"/>
    </row>
    <row r="55" spans="2:2" ht="14.25" customHeight="1" x14ac:dyDescent="0.35">
      <c r="B55" s="1"/>
    </row>
    <row r="56" spans="2:2" ht="14.25" customHeight="1" x14ac:dyDescent="0.35">
      <c r="B56" s="1"/>
    </row>
    <row r="57" spans="2:2" ht="14.25" customHeight="1" x14ac:dyDescent="0.35">
      <c r="B57" s="1"/>
    </row>
    <row r="58" spans="2:2" ht="14.25" customHeight="1" x14ac:dyDescent="0.35">
      <c r="B58" s="1"/>
    </row>
    <row r="59" spans="2:2" ht="14.25" customHeight="1" x14ac:dyDescent="0.35">
      <c r="B59" s="1"/>
    </row>
    <row r="60" spans="2:2" ht="14.25" customHeight="1" x14ac:dyDescent="0.35">
      <c r="B60" s="1"/>
    </row>
    <row r="61" spans="2:2" ht="14.25" customHeight="1" x14ac:dyDescent="0.35">
      <c r="B61" s="1"/>
    </row>
    <row r="62" spans="2:2" ht="14.25" customHeight="1" x14ac:dyDescent="0.35">
      <c r="B62" s="1"/>
    </row>
    <row r="63" spans="2:2" ht="14.25" customHeight="1" x14ac:dyDescent="0.35">
      <c r="B63" s="1"/>
    </row>
    <row r="64" spans="2:2" ht="14.25" customHeight="1" x14ac:dyDescent="0.35">
      <c r="B64" s="1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5.75" customHeight="1" x14ac:dyDescent="0.3"/>
    <row r="217" spans="2:2" ht="15.75" customHeight="1" x14ac:dyDescent="0.3"/>
    <row r="218" spans="2:2" ht="15.75" customHeight="1" x14ac:dyDescent="0.3"/>
    <row r="219" spans="2:2" ht="15.75" customHeight="1" x14ac:dyDescent="0.3"/>
    <row r="220" spans="2:2" ht="15.75" customHeight="1" x14ac:dyDescent="0.3"/>
    <row r="221" spans="2:2" ht="15.75" customHeight="1" x14ac:dyDescent="0.3"/>
    <row r="222" spans="2:2" ht="15.75" customHeight="1" x14ac:dyDescent="0.3"/>
    <row r="223" spans="2:2" ht="15.75" customHeight="1" x14ac:dyDescent="0.3"/>
    <row r="224" spans="2: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mergeCells count="4">
    <mergeCell ref="C2:V2"/>
    <mergeCell ref="C3:N3"/>
    <mergeCell ref="O3:R3"/>
    <mergeCell ref="S3:V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3"/>
  <sheetViews>
    <sheetView tabSelected="1" topLeftCell="A8" workbookViewId="0">
      <selection activeCell="J36" sqref="J36"/>
    </sheetView>
  </sheetViews>
  <sheetFormatPr defaultColWidth="12.58203125" defaultRowHeight="15" customHeight="1" x14ac:dyDescent="0.3"/>
  <cols>
    <col min="1" max="1" width="38.08203125" customWidth="1"/>
    <col min="2" max="2" width="16.5" customWidth="1"/>
    <col min="3" max="3" width="11.75" customWidth="1"/>
    <col min="4" max="4" width="10" customWidth="1"/>
    <col min="5" max="5" width="9.08203125" customWidth="1"/>
    <col min="6" max="6" width="8.58203125" customWidth="1"/>
    <col min="7" max="7" width="7.75" customWidth="1"/>
    <col min="8" max="8" width="7.5" customWidth="1"/>
    <col min="9" max="9" width="9" customWidth="1"/>
    <col min="10" max="10" width="7.75" customWidth="1"/>
    <col min="11" max="11" width="8.33203125" customWidth="1"/>
    <col min="12" max="12" width="7.4140625" customWidth="1"/>
    <col min="13" max="13" width="7.83203125" customWidth="1"/>
    <col min="14" max="14" width="9" customWidth="1"/>
    <col min="15" max="15" width="7.5" customWidth="1"/>
    <col min="16" max="17" width="7.33203125" customWidth="1"/>
    <col min="18" max="18" width="7.83203125" customWidth="1"/>
    <col min="19" max="19" width="7.75" customWidth="1"/>
    <col min="20" max="21" width="7.33203125" customWidth="1"/>
    <col min="22" max="22" width="8" customWidth="1"/>
    <col min="23" max="23" width="7.58203125" customWidth="1"/>
    <col min="24" max="24" width="9.75" customWidth="1"/>
    <col min="25" max="26" width="7.58203125" customWidth="1"/>
  </cols>
  <sheetData>
    <row r="1" spans="1:26" ht="14.25" customHeight="1" x14ac:dyDescent="0.35">
      <c r="B1" s="1"/>
    </row>
    <row r="2" spans="1:26" ht="14.25" customHeight="1" x14ac:dyDescent="0.35">
      <c r="B2" s="1"/>
      <c r="C2" s="107" t="s">
        <v>63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86"/>
      <c r="O2" s="107" t="s">
        <v>64</v>
      </c>
      <c r="P2" s="108"/>
      <c r="Q2" s="108"/>
      <c r="R2" s="86"/>
      <c r="S2" s="107" t="s">
        <v>65</v>
      </c>
      <c r="T2" s="108"/>
      <c r="U2" s="108"/>
      <c r="V2" s="86"/>
    </row>
    <row r="3" spans="1:26" ht="14.25" customHeight="1" x14ac:dyDescent="0.35">
      <c r="A3" s="33"/>
      <c r="B3" s="39"/>
      <c r="C3" s="40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  <c r="M3" s="41">
        <v>11</v>
      </c>
      <c r="N3" s="42">
        <v>12</v>
      </c>
      <c r="O3" s="40" t="s">
        <v>66</v>
      </c>
      <c r="P3" s="41" t="s">
        <v>67</v>
      </c>
      <c r="Q3" s="41" t="s">
        <v>68</v>
      </c>
      <c r="R3" s="42" t="s">
        <v>69</v>
      </c>
      <c r="S3" s="40" t="s">
        <v>66</v>
      </c>
      <c r="T3" s="41" t="s">
        <v>67</v>
      </c>
      <c r="U3" s="41" t="s">
        <v>68</v>
      </c>
      <c r="V3" s="42" t="s">
        <v>69</v>
      </c>
      <c r="W3" s="33"/>
      <c r="X3" s="33"/>
      <c r="Y3" s="33"/>
      <c r="Z3" s="33"/>
    </row>
    <row r="4" spans="1:26" ht="14.25" customHeight="1" x14ac:dyDescent="0.35">
      <c r="B4" s="43" t="s">
        <v>70</v>
      </c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25"/>
      <c r="O4" s="24"/>
      <c r="P4" s="19"/>
      <c r="Q4" s="19"/>
      <c r="R4" s="25"/>
      <c r="S4" s="24"/>
      <c r="T4" s="19"/>
      <c r="U4" s="19"/>
      <c r="V4" s="25"/>
    </row>
    <row r="5" spans="1:26" ht="14.25" customHeight="1" x14ac:dyDescent="0.35">
      <c r="B5" s="57" t="s">
        <v>135</v>
      </c>
      <c r="C5" s="69">
        <v>45000</v>
      </c>
      <c r="D5" s="70">
        <v>52500</v>
      </c>
      <c r="E5" s="70">
        <v>75000</v>
      </c>
      <c r="F5" s="70">
        <v>75000</v>
      </c>
      <c r="G5" s="70">
        <v>75000</v>
      </c>
      <c r="H5" s="70">
        <v>82500</v>
      </c>
      <c r="I5" s="70">
        <v>75000</v>
      </c>
      <c r="J5" s="70">
        <v>90000</v>
      </c>
      <c r="K5" s="70">
        <v>75000</v>
      </c>
      <c r="L5" s="70">
        <v>82500</v>
      </c>
      <c r="M5" s="70">
        <v>82500</v>
      </c>
      <c r="N5" s="71">
        <v>52500</v>
      </c>
      <c r="O5" s="69">
        <v>450000</v>
      </c>
      <c r="P5" s="70">
        <v>450000</v>
      </c>
      <c r="Q5" s="70">
        <v>450000</v>
      </c>
      <c r="R5" s="71">
        <v>150000</v>
      </c>
      <c r="S5" s="69">
        <v>495000</v>
      </c>
      <c r="T5" s="70">
        <v>487500</v>
      </c>
      <c r="U5" s="70">
        <v>475500</v>
      </c>
      <c r="V5" s="71">
        <v>190500</v>
      </c>
    </row>
    <row r="6" spans="1:26" ht="14.25" customHeight="1" x14ac:dyDescent="0.35">
      <c r="B6" s="57" t="s">
        <v>136</v>
      </c>
      <c r="C6" s="69">
        <v>20000</v>
      </c>
      <c r="D6" s="70">
        <v>26000</v>
      </c>
      <c r="E6" s="70">
        <v>60000</v>
      </c>
      <c r="F6" s="70">
        <v>60000</v>
      </c>
      <c r="G6" s="70">
        <v>80000</v>
      </c>
      <c r="H6" s="70">
        <v>50000</v>
      </c>
      <c r="I6" s="70">
        <v>70000</v>
      </c>
      <c r="J6" s="70">
        <v>50000</v>
      </c>
      <c r="K6" s="70">
        <v>60000</v>
      </c>
      <c r="L6" s="70">
        <v>60000</v>
      </c>
      <c r="M6" s="70">
        <v>60000</v>
      </c>
      <c r="N6" s="71">
        <v>30000</v>
      </c>
      <c r="O6" s="69">
        <v>200000</v>
      </c>
      <c r="P6" s="70">
        <v>200000</v>
      </c>
      <c r="Q6" s="70">
        <v>200000</v>
      </c>
      <c r="R6" s="71">
        <v>10000</v>
      </c>
      <c r="S6" s="69">
        <v>220000</v>
      </c>
      <c r="T6" s="70">
        <v>260000</v>
      </c>
      <c r="U6" s="70">
        <v>241000</v>
      </c>
      <c r="V6" s="71">
        <v>112000</v>
      </c>
    </row>
    <row r="7" spans="1:26" ht="14.25" customHeight="1" x14ac:dyDescent="0.35">
      <c r="B7" s="57" t="s">
        <v>137</v>
      </c>
      <c r="C7" s="69">
        <v>17500</v>
      </c>
      <c r="D7" s="70">
        <v>20000</v>
      </c>
      <c r="E7" s="70">
        <v>37500</v>
      </c>
      <c r="F7" s="70">
        <v>25000</v>
      </c>
      <c r="G7" s="70">
        <v>25000</v>
      </c>
      <c r="H7" s="70">
        <v>25000</v>
      </c>
      <c r="I7" s="70">
        <v>50000</v>
      </c>
      <c r="J7" s="70">
        <v>25000</v>
      </c>
      <c r="K7" s="70">
        <v>25000</v>
      </c>
      <c r="L7" s="70">
        <v>37500</v>
      </c>
      <c r="M7" s="70">
        <v>22500</v>
      </c>
      <c r="N7" s="71">
        <v>17500</v>
      </c>
      <c r="O7" s="69">
        <v>125000</v>
      </c>
      <c r="P7" s="70">
        <v>125000</v>
      </c>
      <c r="Q7" s="70">
        <v>125000</v>
      </c>
      <c r="R7" s="71">
        <v>25000</v>
      </c>
      <c r="S7" s="69">
        <v>137500</v>
      </c>
      <c r="T7" s="70">
        <v>142500</v>
      </c>
      <c r="U7" s="70">
        <v>150000</v>
      </c>
      <c r="V7" s="71">
        <v>30000</v>
      </c>
    </row>
    <row r="8" spans="1:26" ht="14.25" customHeight="1" x14ac:dyDescent="0.35">
      <c r="B8" s="57" t="s">
        <v>162</v>
      </c>
      <c r="C8" s="69">
        <f>SUM(C5:C7)</f>
        <v>82500</v>
      </c>
      <c r="D8" s="69">
        <f t="shared" ref="D8:V8" si="0">SUM(D5:D7)</f>
        <v>98500</v>
      </c>
      <c r="E8" s="69">
        <f t="shared" si="0"/>
        <v>172500</v>
      </c>
      <c r="F8" s="69">
        <f t="shared" si="0"/>
        <v>160000</v>
      </c>
      <c r="G8" s="69">
        <f t="shared" si="0"/>
        <v>180000</v>
      </c>
      <c r="H8" s="69">
        <f t="shared" si="0"/>
        <v>157500</v>
      </c>
      <c r="I8" s="69">
        <f t="shared" si="0"/>
        <v>195000</v>
      </c>
      <c r="J8" s="69">
        <f t="shared" si="0"/>
        <v>165000</v>
      </c>
      <c r="K8" s="69">
        <f t="shared" si="0"/>
        <v>160000</v>
      </c>
      <c r="L8" s="69">
        <f t="shared" si="0"/>
        <v>180000</v>
      </c>
      <c r="M8" s="69">
        <f t="shared" si="0"/>
        <v>165000</v>
      </c>
      <c r="N8" s="69">
        <f t="shared" si="0"/>
        <v>100000</v>
      </c>
      <c r="O8" s="69">
        <f t="shared" si="0"/>
        <v>775000</v>
      </c>
      <c r="P8" s="69">
        <f t="shared" si="0"/>
        <v>775000</v>
      </c>
      <c r="Q8" s="69">
        <f t="shared" si="0"/>
        <v>775000</v>
      </c>
      <c r="R8" s="69">
        <f t="shared" si="0"/>
        <v>185000</v>
      </c>
      <c r="S8" s="69">
        <f t="shared" si="0"/>
        <v>852500</v>
      </c>
      <c r="T8" s="69">
        <f t="shared" si="0"/>
        <v>890000</v>
      </c>
      <c r="U8" s="69">
        <f t="shared" si="0"/>
        <v>866500</v>
      </c>
      <c r="V8" s="69">
        <f t="shared" si="0"/>
        <v>332500</v>
      </c>
    </row>
    <row r="9" spans="1:26" ht="14.25" customHeight="1" x14ac:dyDescent="0.35">
      <c r="B9" s="58"/>
      <c r="C9" s="24"/>
      <c r="D9" s="19"/>
      <c r="E9" s="70">
        <f>SUM(C8:E8)</f>
        <v>353500</v>
      </c>
      <c r="F9" s="19"/>
      <c r="G9" s="19"/>
      <c r="H9" s="70">
        <f>SUM(F8:H8)</f>
        <v>497500</v>
      </c>
      <c r="I9" s="19"/>
      <c r="J9" s="19"/>
      <c r="K9" s="70">
        <f>SUM(I8:K8)</f>
        <v>520000</v>
      </c>
      <c r="L9" s="19"/>
      <c r="M9" s="19"/>
      <c r="N9" s="71">
        <f>SUM(C8:N8)</f>
        <v>1816000</v>
      </c>
      <c r="O9" s="24"/>
      <c r="P9" s="19"/>
      <c r="Q9" s="19"/>
      <c r="R9" s="71">
        <f>SUM(O8:R8)</f>
        <v>2510000</v>
      </c>
      <c r="S9" s="24"/>
      <c r="T9" s="19"/>
      <c r="U9" s="19"/>
      <c r="V9" s="71">
        <f>SUM(S8:V8)</f>
        <v>2941500</v>
      </c>
    </row>
    <row r="10" spans="1:26" ht="14.25" customHeight="1" x14ac:dyDescent="0.35">
      <c r="B10" s="59" t="s">
        <v>71</v>
      </c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71">
        <f>SUM(L8:N8)</f>
        <v>445000</v>
      </c>
      <c r="O10" s="24"/>
      <c r="P10" s="19"/>
      <c r="Q10" s="19"/>
      <c r="R10" s="25"/>
      <c r="S10" s="24"/>
      <c r="T10" s="19"/>
      <c r="U10" s="19"/>
      <c r="V10" s="25"/>
    </row>
    <row r="11" spans="1:26" ht="14.25" customHeight="1" x14ac:dyDescent="0.35">
      <c r="B11" s="58" t="s">
        <v>72</v>
      </c>
      <c r="C11" s="69">
        <v>55040</v>
      </c>
      <c r="D11" s="70">
        <v>55040</v>
      </c>
      <c r="E11" s="70">
        <v>55040</v>
      </c>
      <c r="F11" s="70">
        <v>55040</v>
      </c>
      <c r="G11" s="70">
        <v>55040</v>
      </c>
      <c r="H11" s="70">
        <v>55040</v>
      </c>
      <c r="I11" s="70">
        <v>55040</v>
      </c>
      <c r="J11" s="70">
        <v>55040</v>
      </c>
      <c r="K11" s="70">
        <v>55040</v>
      </c>
      <c r="L11" s="70">
        <v>55040</v>
      </c>
      <c r="M11" s="70">
        <v>55040</v>
      </c>
      <c r="N11" s="71">
        <v>55040</v>
      </c>
      <c r="O11" s="69">
        <v>325720</v>
      </c>
      <c r="P11" s="70">
        <v>325720</v>
      </c>
      <c r="Q11" s="70">
        <v>325720</v>
      </c>
      <c r="R11" s="71">
        <v>325720</v>
      </c>
      <c r="S11" s="69">
        <v>325720</v>
      </c>
      <c r="T11" s="70">
        <v>325720</v>
      </c>
      <c r="U11" s="70">
        <v>325720</v>
      </c>
      <c r="V11" s="71">
        <v>325720</v>
      </c>
    </row>
    <row r="12" spans="1:26" ht="14.25" customHeight="1" x14ac:dyDescent="0.35">
      <c r="B12" s="60" t="s">
        <v>163</v>
      </c>
      <c r="C12" s="69">
        <v>4500</v>
      </c>
      <c r="D12" s="70">
        <v>0</v>
      </c>
      <c r="E12" s="70">
        <v>0</v>
      </c>
      <c r="F12" s="70">
        <v>3000</v>
      </c>
      <c r="G12" s="70">
        <v>0</v>
      </c>
      <c r="H12" s="70">
        <v>0</v>
      </c>
      <c r="I12" s="70">
        <v>4500</v>
      </c>
      <c r="J12" s="70">
        <v>0</v>
      </c>
      <c r="K12" s="70">
        <v>0</v>
      </c>
      <c r="L12" s="70">
        <v>3000</v>
      </c>
      <c r="M12" s="70">
        <v>0</v>
      </c>
      <c r="N12" s="71">
        <v>0</v>
      </c>
      <c r="O12" s="69">
        <v>14700</v>
      </c>
      <c r="P12" s="70"/>
      <c r="Q12" s="70">
        <v>14700</v>
      </c>
      <c r="R12" s="71"/>
      <c r="S12" s="69">
        <v>14700</v>
      </c>
      <c r="T12" s="70"/>
      <c r="U12" s="70">
        <v>14700</v>
      </c>
      <c r="V12" s="71"/>
    </row>
    <row r="13" spans="1:26" ht="14.25" customHeight="1" x14ac:dyDescent="0.35">
      <c r="B13" s="72" t="s">
        <v>162</v>
      </c>
      <c r="C13" s="69">
        <f>SUM(C11:C12)</f>
        <v>59540</v>
      </c>
      <c r="D13" s="69">
        <f t="shared" ref="D13:V13" si="1">SUM(D11:D12)</f>
        <v>55040</v>
      </c>
      <c r="E13" s="69">
        <f t="shared" si="1"/>
        <v>55040</v>
      </c>
      <c r="F13" s="69">
        <f t="shared" si="1"/>
        <v>58040</v>
      </c>
      <c r="G13" s="69">
        <f t="shared" si="1"/>
        <v>55040</v>
      </c>
      <c r="H13" s="69">
        <f t="shared" si="1"/>
        <v>55040</v>
      </c>
      <c r="I13" s="69">
        <f t="shared" si="1"/>
        <v>59540</v>
      </c>
      <c r="J13" s="69">
        <f t="shared" si="1"/>
        <v>55040</v>
      </c>
      <c r="K13" s="69">
        <f t="shared" si="1"/>
        <v>55040</v>
      </c>
      <c r="L13" s="69">
        <f t="shared" si="1"/>
        <v>58040</v>
      </c>
      <c r="M13" s="69">
        <f t="shared" si="1"/>
        <v>55040</v>
      </c>
      <c r="N13" s="69">
        <f t="shared" si="1"/>
        <v>55040</v>
      </c>
      <c r="O13" s="69">
        <f t="shared" si="1"/>
        <v>340420</v>
      </c>
      <c r="P13" s="69">
        <f t="shared" si="1"/>
        <v>325720</v>
      </c>
      <c r="Q13" s="69">
        <f t="shared" si="1"/>
        <v>340420</v>
      </c>
      <c r="R13" s="69">
        <f t="shared" si="1"/>
        <v>325720</v>
      </c>
      <c r="S13" s="69">
        <f t="shared" si="1"/>
        <v>340420</v>
      </c>
      <c r="T13" s="69">
        <f t="shared" si="1"/>
        <v>325720</v>
      </c>
      <c r="U13" s="69">
        <f t="shared" si="1"/>
        <v>340420</v>
      </c>
      <c r="V13" s="69">
        <f t="shared" si="1"/>
        <v>325720</v>
      </c>
    </row>
    <row r="14" spans="1:26" ht="14.25" customHeight="1" x14ac:dyDescent="0.35">
      <c r="B14" s="38"/>
      <c r="C14" s="24"/>
      <c r="D14" s="19"/>
      <c r="E14" s="70">
        <f>SUM(C13:E13)</f>
        <v>169620</v>
      </c>
      <c r="F14" s="19"/>
      <c r="G14" s="19"/>
      <c r="H14" s="70">
        <f>SUM(F13:H13)</f>
        <v>168120</v>
      </c>
      <c r="I14" s="19"/>
      <c r="J14" s="19"/>
      <c r="K14" s="70">
        <f>SUM(I13:K13)</f>
        <v>169620</v>
      </c>
      <c r="L14" s="19"/>
      <c r="M14" s="19"/>
      <c r="N14" s="71">
        <f>SUM(C13:N13)</f>
        <v>675480</v>
      </c>
      <c r="O14" s="24"/>
      <c r="P14" s="19"/>
      <c r="Q14" s="19"/>
      <c r="R14" s="71">
        <f>SUM(O13:R13)</f>
        <v>1332280</v>
      </c>
      <c r="S14" s="24"/>
      <c r="T14" s="19"/>
      <c r="U14" s="19"/>
      <c r="V14" s="71">
        <f>SUM(S13:V13)</f>
        <v>1332280</v>
      </c>
    </row>
    <row r="15" spans="1:26" ht="14.25" customHeight="1" x14ac:dyDescent="0.35">
      <c r="B15" s="38"/>
      <c r="C15" s="2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71">
        <f>SUM(L13:N13)</f>
        <v>168120</v>
      </c>
      <c r="O15" s="24"/>
      <c r="P15" s="19"/>
      <c r="Q15" s="19"/>
      <c r="R15" s="25"/>
      <c r="S15" s="24"/>
      <c r="T15" s="19"/>
      <c r="U15" s="19"/>
      <c r="V15" s="25"/>
    </row>
    <row r="16" spans="1:26" ht="14.25" customHeight="1" x14ac:dyDescent="0.35">
      <c r="B16" s="38" t="s">
        <v>73</v>
      </c>
      <c r="C16" s="73">
        <f>C8-C13</f>
        <v>22960</v>
      </c>
      <c r="D16" s="73">
        <f t="shared" ref="D16:V16" si="2">D8-D13</f>
        <v>43460</v>
      </c>
      <c r="E16" s="73">
        <f t="shared" si="2"/>
        <v>117460</v>
      </c>
      <c r="F16" s="73">
        <f t="shared" si="2"/>
        <v>101960</v>
      </c>
      <c r="G16" s="73">
        <f t="shared" si="2"/>
        <v>124960</v>
      </c>
      <c r="H16" s="73">
        <f t="shared" si="2"/>
        <v>102460</v>
      </c>
      <c r="I16" s="73">
        <f t="shared" si="2"/>
        <v>135460</v>
      </c>
      <c r="J16" s="73">
        <f t="shared" si="2"/>
        <v>109960</v>
      </c>
      <c r="K16" s="73">
        <f t="shared" si="2"/>
        <v>104960</v>
      </c>
      <c r="L16" s="73">
        <f t="shared" si="2"/>
        <v>121960</v>
      </c>
      <c r="M16" s="73">
        <f t="shared" si="2"/>
        <v>109960</v>
      </c>
      <c r="N16" s="73">
        <f t="shared" si="2"/>
        <v>44960</v>
      </c>
      <c r="O16" s="73">
        <f t="shared" si="2"/>
        <v>434580</v>
      </c>
      <c r="P16" s="73">
        <f t="shared" si="2"/>
        <v>449280</v>
      </c>
      <c r="Q16" s="73">
        <f t="shared" si="2"/>
        <v>434580</v>
      </c>
      <c r="R16" s="73">
        <f t="shared" si="2"/>
        <v>-140720</v>
      </c>
      <c r="S16" s="73">
        <f t="shared" si="2"/>
        <v>512080</v>
      </c>
      <c r="T16" s="73">
        <f t="shared" si="2"/>
        <v>564280</v>
      </c>
      <c r="U16" s="73">
        <f t="shared" si="2"/>
        <v>526080</v>
      </c>
      <c r="V16" s="73">
        <f t="shared" si="2"/>
        <v>6780</v>
      </c>
    </row>
    <row r="17" spans="1:24" ht="14.25" customHeight="1" x14ac:dyDescent="0.35">
      <c r="B17" s="38" t="s">
        <v>74</v>
      </c>
      <c r="C17" s="61">
        <f>C8/100*6</f>
        <v>4950</v>
      </c>
      <c r="D17" s="61">
        <f>D8/100*6</f>
        <v>5910</v>
      </c>
      <c r="E17" s="61">
        <f t="shared" ref="E17:V17" si="3">E8/100*6</f>
        <v>10350</v>
      </c>
      <c r="F17" s="61">
        <f t="shared" si="3"/>
        <v>9600</v>
      </c>
      <c r="G17" s="61">
        <f t="shared" si="3"/>
        <v>10800</v>
      </c>
      <c r="H17" s="61">
        <f t="shared" si="3"/>
        <v>9450</v>
      </c>
      <c r="I17" s="61">
        <f t="shared" si="3"/>
        <v>11700</v>
      </c>
      <c r="J17" s="61">
        <f t="shared" si="3"/>
        <v>9900</v>
      </c>
      <c r="K17" s="61">
        <f t="shared" si="3"/>
        <v>9600</v>
      </c>
      <c r="L17" s="61">
        <f t="shared" si="3"/>
        <v>10800</v>
      </c>
      <c r="M17" s="61">
        <f t="shared" si="3"/>
        <v>9900</v>
      </c>
      <c r="N17" s="61">
        <f t="shared" si="3"/>
        <v>6000</v>
      </c>
      <c r="O17" s="61">
        <f t="shared" si="3"/>
        <v>46500</v>
      </c>
      <c r="P17" s="61">
        <f t="shared" si="3"/>
        <v>46500</v>
      </c>
      <c r="Q17" s="61">
        <f t="shared" si="3"/>
        <v>46500</v>
      </c>
      <c r="R17" s="61">
        <f t="shared" si="3"/>
        <v>11100</v>
      </c>
      <c r="S17" s="61">
        <f t="shared" si="3"/>
        <v>51150</v>
      </c>
      <c r="T17" s="61">
        <f t="shared" si="3"/>
        <v>53400</v>
      </c>
      <c r="U17" s="61">
        <f t="shared" si="3"/>
        <v>51990</v>
      </c>
      <c r="V17" s="61">
        <f t="shared" si="3"/>
        <v>19950</v>
      </c>
    </row>
    <row r="18" spans="1:24" ht="14.25" customHeight="1" x14ac:dyDescent="0.35">
      <c r="B18" s="43" t="s">
        <v>75</v>
      </c>
      <c r="C18" s="62">
        <f>C16-C17</f>
        <v>18010</v>
      </c>
      <c r="D18" s="62">
        <f t="shared" ref="D18:V18" si="4">D16-D17</f>
        <v>37550</v>
      </c>
      <c r="E18" s="62">
        <f t="shared" si="4"/>
        <v>107110</v>
      </c>
      <c r="F18" s="62">
        <f t="shared" si="4"/>
        <v>92360</v>
      </c>
      <c r="G18" s="62">
        <f t="shared" si="4"/>
        <v>114160</v>
      </c>
      <c r="H18" s="62">
        <f t="shared" si="4"/>
        <v>93010</v>
      </c>
      <c r="I18" s="62">
        <f t="shared" si="4"/>
        <v>123760</v>
      </c>
      <c r="J18" s="62">
        <f t="shared" si="4"/>
        <v>100060</v>
      </c>
      <c r="K18" s="62">
        <f t="shared" si="4"/>
        <v>95360</v>
      </c>
      <c r="L18" s="62">
        <f t="shared" si="4"/>
        <v>111160</v>
      </c>
      <c r="M18" s="62">
        <f t="shared" si="4"/>
        <v>100060</v>
      </c>
      <c r="N18" s="62">
        <f t="shared" si="4"/>
        <v>38960</v>
      </c>
      <c r="O18" s="62">
        <f t="shared" si="4"/>
        <v>388080</v>
      </c>
      <c r="P18" s="62">
        <f t="shared" si="4"/>
        <v>402780</v>
      </c>
      <c r="Q18" s="62">
        <f t="shared" si="4"/>
        <v>388080</v>
      </c>
      <c r="R18" s="62">
        <f t="shared" si="4"/>
        <v>-151820</v>
      </c>
      <c r="S18" s="62">
        <f t="shared" si="4"/>
        <v>460930</v>
      </c>
      <c r="T18" s="62">
        <f t="shared" si="4"/>
        <v>510880</v>
      </c>
      <c r="U18" s="62">
        <f t="shared" si="4"/>
        <v>474090</v>
      </c>
      <c r="V18" s="62">
        <f t="shared" si="4"/>
        <v>-13170</v>
      </c>
    </row>
    <row r="19" spans="1:24" ht="14.25" customHeight="1" x14ac:dyDescent="0.35">
      <c r="B19" s="44"/>
      <c r="C19" s="45"/>
      <c r="D19" s="45"/>
      <c r="E19" s="74"/>
      <c r="F19" s="45"/>
      <c r="G19" s="45"/>
      <c r="H19" s="74"/>
      <c r="I19" s="45"/>
      <c r="J19" s="45"/>
      <c r="K19" s="74"/>
      <c r="L19" s="45"/>
      <c r="M19" s="45"/>
      <c r="N19" s="74">
        <f>SUM(C18:N18)</f>
        <v>1031560</v>
      </c>
      <c r="O19" s="45"/>
      <c r="P19" s="45"/>
      <c r="Q19" s="45"/>
      <c r="R19" s="74">
        <f>SUM(O18:R18)</f>
        <v>1027120</v>
      </c>
      <c r="S19" s="45"/>
      <c r="T19" s="45"/>
      <c r="U19" s="45"/>
      <c r="V19" s="74">
        <f>SUM(S18:V18)</f>
        <v>1432730</v>
      </c>
      <c r="X19" s="78">
        <f>SUM(V19,R19,N19)</f>
        <v>3491410</v>
      </c>
    </row>
    <row r="20" spans="1:24" ht="14.25" customHeight="1" x14ac:dyDescent="0.35">
      <c r="A20" s="20" t="s">
        <v>76</v>
      </c>
      <c r="B20" s="13" t="s">
        <v>77</v>
      </c>
      <c r="C20" s="76">
        <v>288</v>
      </c>
      <c r="D20" s="45"/>
      <c r="E20" s="63"/>
      <c r="F20" s="45"/>
      <c r="G20" s="74">
        <f>AVERAGE(C18:V18)</f>
        <v>174570.5</v>
      </c>
      <c r="H20" s="45"/>
      <c r="I20" s="45"/>
      <c r="J20" s="45"/>
      <c r="K20" s="45"/>
      <c r="L20" s="45"/>
      <c r="M20" s="45"/>
      <c r="N20" s="74"/>
      <c r="O20" s="45"/>
      <c r="P20" s="45"/>
      <c r="Q20" s="45"/>
      <c r="R20" s="45"/>
      <c r="S20" s="45"/>
      <c r="T20" s="45"/>
      <c r="U20" s="45"/>
      <c r="V20" s="45"/>
    </row>
    <row r="21" spans="1:24" ht="14.25" customHeight="1" x14ac:dyDescent="0.35">
      <c r="A21" s="20" t="s">
        <v>78</v>
      </c>
      <c r="B21" s="13" t="s">
        <v>79</v>
      </c>
      <c r="C21" s="75">
        <v>126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4" ht="14.25" customHeight="1" x14ac:dyDescent="0.35">
      <c r="B22" s="13" t="s">
        <v>80</v>
      </c>
      <c r="C22" s="70">
        <v>172000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4" ht="14.25" customHeight="1" x14ac:dyDescent="0.35">
      <c r="A23" s="46" t="s">
        <v>81</v>
      </c>
      <c r="B23" s="13" t="s">
        <v>82</v>
      </c>
      <c r="C23" s="70">
        <v>172000</v>
      </c>
      <c r="D23" s="77">
        <f>C22+N19+R19+V19</f>
        <v>3663410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4" ht="14.25" customHeight="1" x14ac:dyDescent="0.35">
      <c r="A24" s="46" t="s">
        <v>83</v>
      </c>
      <c r="B24" s="13" t="s">
        <v>84</v>
      </c>
      <c r="C24" s="47">
        <f>G20/C22</f>
        <v>1.0149447674418606</v>
      </c>
      <c r="D24" s="45">
        <f>X19/C22</f>
        <v>20.29889534883721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4" ht="14.25" customHeight="1" x14ac:dyDescent="0.35">
      <c r="A25" s="46" t="s">
        <v>85</v>
      </c>
      <c r="B25" s="13" t="s">
        <v>86</v>
      </c>
      <c r="C25" s="70">
        <f>C22+C18+D18+E18+F18+G18+H18+I18+J18+K18+L18+M18+N18+O18+P18+Q18+R18+S18+T18+U18+V18</f>
        <v>3663410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4" ht="14.25" customHeight="1" x14ac:dyDescent="0.35">
      <c r="A26" s="46" t="s">
        <v>87</v>
      </c>
      <c r="B26" s="13" t="s">
        <v>88</v>
      </c>
      <c r="C26" s="56" t="s">
        <v>164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4" ht="14.25" customHeight="1" x14ac:dyDescent="0.35">
      <c r="A27" s="46" t="s">
        <v>89</v>
      </c>
      <c r="B27" s="13" t="s">
        <v>90</v>
      </c>
      <c r="C27" s="19">
        <f>C23/C22</f>
        <v>1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4" ht="14.25" customHeight="1" x14ac:dyDescent="0.35">
      <c r="B28" s="1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4" ht="35.5" customHeight="1" x14ac:dyDescent="0.35">
      <c r="A29" s="20" t="s">
        <v>91</v>
      </c>
      <c r="B29" s="13" t="s">
        <v>92</v>
      </c>
      <c r="C29" s="19">
        <v>0.84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4" ht="30.5" customHeight="1" x14ac:dyDescent="0.35">
      <c r="A30" s="48" t="s">
        <v>93</v>
      </c>
      <c r="B30" s="13" t="s">
        <v>94</v>
      </c>
      <c r="C30" s="70">
        <f>X19*C29</f>
        <v>2932784.4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4" ht="27" customHeight="1" x14ac:dyDescent="0.35">
      <c r="A31" s="48" t="s">
        <v>95</v>
      </c>
      <c r="B31" s="13" t="s">
        <v>96</v>
      </c>
      <c r="C31" s="19">
        <f>C22*C29</f>
        <v>144480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4" ht="45" customHeight="1" x14ac:dyDescent="0.35">
      <c r="A32" s="46" t="s">
        <v>97</v>
      </c>
      <c r="B32" s="13" t="s">
        <v>98</v>
      </c>
      <c r="C32" s="80">
        <f>N19*C29+R19*C29+V19*C29+C22*C29</f>
        <v>3077264.4</v>
      </c>
      <c r="D32" s="49"/>
      <c r="E32" s="49" t="s">
        <v>99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12" ht="14.25" customHeight="1" x14ac:dyDescent="0.35">
      <c r="A33" s="20" t="s">
        <v>100</v>
      </c>
      <c r="B33" s="13" t="s">
        <v>101</v>
      </c>
      <c r="C33" s="79">
        <f>C30+C31</f>
        <v>3077264.4</v>
      </c>
    </row>
    <row r="34" spans="1:12" ht="14.25" customHeight="1" x14ac:dyDescent="0.35">
      <c r="A34" s="50" t="s">
        <v>102</v>
      </c>
      <c r="B34" s="13" t="s">
        <v>103</v>
      </c>
      <c r="C34" s="114">
        <f>IRR(F34:F37)</f>
        <v>6.0175459958953788</v>
      </c>
      <c r="E34">
        <v>0</v>
      </c>
      <c r="F34">
        <v>-172000</v>
      </c>
    </row>
    <row r="35" spans="1:12" ht="14.25" customHeight="1" x14ac:dyDescent="0.35">
      <c r="A35" s="19" t="s">
        <v>104</v>
      </c>
      <c r="B35" s="13" t="s">
        <v>105</v>
      </c>
      <c r="C35" s="19" t="s">
        <v>165</v>
      </c>
      <c r="E35">
        <v>1</v>
      </c>
      <c r="F35" s="78">
        <f>N19</f>
        <v>1031560</v>
      </c>
    </row>
    <row r="36" spans="1:12" ht="14.25" customHeight="1" x14ac:dyDescent="0.35">
      <c r="B36" s="1"/>
      <c r="E36">
        <v>2</v>
      </c>
      <c r="F36" s="78">
        <f>R19</f>
        <v>1027120</v>
      </c>
    </row>
    <row r="37" spans="1:12" ht="14.25" customHeight="1" x14ac:dyDescent="0.35">
      <c r="B37" s="1"/>
      <c r="E37">
        <v>3</v>
      </c>
      <c r="F37" s="78">
        <f>V19</f>
        <v>1432730</v>
      </c>
    </row>
    <row r="38" spans="1:12" ht="14.25" customHeight="1" x14ac:dyDescent="0.35">
      <c r="B38" s="1"/>
    </row>
    <row r="39" spans="1:12" ht="14.25" customHeight="1" x14ac:dyDescent="0.35">
      <c r="B39" s="1"/>
    </row>
    <row r="40" spans="1:12" ht="14.25" customHeight="1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35">
      <c r="B41" s="1"/>
    </row>
    <row r="42" spans="1:12" ht="14.25" customHeight="1" x14ac:dyDescent="0.35">
      <c r="B42" s="1"/>
    </row>
    <row r="43" spans="1:12" ht="14.25" customHeight="1" x14ac:dyDescent="0.35">
      <c r="B43" s="1"/>
    </row>
    <row r="44" spans="1:12" ht="14.25" customHeight="1" x14ac:dyDescent="0.35">
      <c r="B44" s="1"/>
    </row>
    <row r="45" spans="1:12" ht="14.25" customHeight="1" x14ac:dyDescent="0.35">
      <c r="B45" s="1"/>
    </row>
    <row r="46" spans="1:12" ht="14.25" customHeight="1" x14ac:dyDescent="0.35">
      <c r="B46" s="1"/>
    </row>
    <row r="47" spans="1:12" ht="14.25" customHeight="1" x14ac:dyDescent="0.35">
      <c r="B47" s="1"/>
    </row>
    <row r="48" spans="1:12" ht="14.25" customHeight="1" x14ac:dyDescent="0.35">
      <c r="B48" s="1"/>
    </row>
    <row r="49" spans="2:2" ht="14.25" customHeight="1" x14ac:dyDescent="0.35">
      <c r="B49" s="1"/>
    </row>
    <row r="50" spans="2:2" ht="14.25" customHeight="1" x14ac:dyDescent="0.35">
      <c r="B50" s="1"/>
    </row>
    <row r="51" spans="2:2" ht="14.25" customHeight="1" x14ac:dyDescent="0.35">
      <c r="B51" s="1"/>
    </row>
    <row r="52" spans="2:2" ht="14.25" customHeight="1" x14ac:dyDescent="0.35">
      <c r="B52" s="1"/>
    </row>
    <row r="53" spans="2:2" ht="14.25" customHeight="1" x14ac:dyDescent="0.35">
      <c r="B53" s="1"/>
    </row>
    <row r="54" spans="2:2" ht="14.25" customHeight="1" x14ac:dyDescent="0.35">
      <c r="B54" s="1"/>
    </row>
    <row r="55" spans="2:2" ht="14.25" customHeight="1" x14ac:dyDescent="0.35">
      <c r="B55" s="1"/>
    </row>
    <row r="56" spans="2:2" ht="14.25" customHeight="1" x14ac:dyDescent="0.35">
      <c r="B56" s="1"/>
    </row>
    <row r="57" spans="2:2" ht="14.25" customHeight="1" x14ac:dyDescent="0.35">
      <c r="B57" s="1"/>
    </row>
    <row r="58" spans="2:2" ht="14.25" customHeight="1" x14ac:dyDescent="0.35">
      <c r="B58" s="1"/>
    </row>
    <row r="59" spans="2:2" ht="14.25" customHeight="1" x14ac:dyDescent="0.35">
      <c r="B59" s="1"/>
    </row>
    <row r="60" spans="2:2" ht="14.25" customHeight="1" x14ac:dyDescent="0.35">
      <c r="B60" s="1"/>
    </row>
    <row r="61" spans="2:2" ht="14.25" customHeight="1" x14ac:dyDescent="0.35">
      <c r="B61" s="1"/>
    </row>
    <row r="62" spans="2:2" ht="14.25" customHeight="1" x14ac:dyDescent="0.35">
      <c r="B62" s="1"/>
    </row>
    <row r="63" spans="2:2" ht="14.25" customHeight="1" x14ac:dyDescent="0.35">
      <c r="B63" s="1"/>
    </row>
    <row r="64" spans="2:2" ht="14.25" customHeight="1" x14ac:dyDescent="0.35">
      <c r="B64" s="1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4.25" customHeight="1" x14ac:dyDescent="0.35">
      <c r="B216" s="1"/>
    </row>
    <row r="217" spans="2:2" ht="14.25" customHeight="1" x14ac:dyDescent="0.35">
      <c r="B217" s="1"/>
    </row>
    <row r="218" spans="2:2" ht="14.25" customHeight="1" x14ac:dyDescent="0.35">
      <c r="B218" s="1"/>
    </row>
    <row r="219" spans="2:2" ht="14.25" customHeight="1" x14ac:dyDescent="0.35">
      <c r="B219" s="1"/>
    </row>
    <row r="220" spans="2:2" ht="14.25" customHeight="1" x14ac:dyDescent="0.35">
      <c r="B220" s="1"/>
    </row>
    <row r="221" spans="2:2" ht="14.25" customHeight="1" x14ac:dyDescent="0.35">
      <c r="B221" s="1"/>
    </row>
    <row r="222" spans="2:2" ht="14.25" customHeight="1" x14ac:dyDescent="0.35">
      <c r="B222" s="1"/>
    </row>
    <row r="223" spans="2:2" ht="14.25" customHeight="1" x14ac:dyDescent="0.35">
      <c r="B223" s="1"/>
    </row>
    <row r="224" spans="2:2" ht="14.25" customHeight="1" x14ac:dyDescent="0.35">
      <c r="B224" s="1"/>
    </row>
    <row r="225" spans="2:2" ht="14.25" customHeight="1" x14ac:dyDescent="0.35">
      <c r="B225" s="1"/>
    </row>
    <row r="226" spans="2:2" ht="14.25" customHeight="1" x14ac:dyDescent="0.35">
      <c r="B226" s="1"/>
    </row>
    <row r="227" spans="2:2" ht="14.25" customHeight="1" x14ac:dyDescent="0.35">
      <c r="B227" s="1"/>
    </row>
    <row r="228" spans="2:2" ht="14.25" customHeight="1" x14ac:dyDescent="0.35">
      <c r="B228" s="1"/>
    </row>
    <row r="229" spans="2:2" ht="14.25" customHeight="1" x14ac:dyDescent="0.35">
      <c r="B229" s="1"/>
    </row>
    <row r="230" spans="2:2" ht="14.25" customHeight="1" x14ac:dyDescent="0.35">
      <c r="B230" s="1"/>
    </row>
    <row r="231" spans="2:2" ht="14.25" customHeight="1" x14ac:dyDescent="0.35">
      <c r="B231" s="1"/>
    </row>
    <row r="232" spans="2:2" ht="14.25" customHeight="1" x14ac:dyDescent="0.35">
      <c r="B232" s="1"/>
    </row>
    <row r="233" spans="2:2" ht="14.25" customHeight="1" x14ac:dyDescent="0.35">
      <c r="B233" s="1"/>
    </row>
    <row r="234" spans="2:2" ht="14.25" customHeight="1" x14ac:dyDescent="0.35">
      <c r="B234" s="1"/>
    </row>
    <row r="235" spans="2:2" ht="14.25" customHeight="1" x14ac:dyDescent="0.35">
      <c r="B235" s="1"/>
    </row>
    <row r="236" spans="2:2" ht="15.75" customHeight="1" x14ac:dyDescent="0.3"/>
    <row r="237" spans="2:2" ht="15.75" customHeight="1" x14ac:dyDescent="0.3"/>
    <row r="238" spans="2:2" ht="15.75" customHeight="1" x14ac:dyDescent="0.3"/>
    <row r="239" spans="2:2" ht="15.75" customHeight="1" x14ac:dyDescent="0.3"/>
    <row r="240" spans="2:2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3">
    <mergeCell ref="C2:N2"/>
    <mergeCell ref="O2:R2"/>
    <mergeCell ref="S2:V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Ресурсы</vt:lpstr>
      <vt:lpstr>Объем рынка</vt:lpstr>
      <vt:lpstr>Данные</vt:lpstr>
      <vt:lpstr>Бюджет инвестиций</vt:lpstr>
      <vt:lpstr>Расчет себестоимости</vt:lpstr>
      <vt:lpstr>План продаж</vt:lpstr>
      <vt:lpstr>БДР + эффективность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Shimmer George</dc:creator>
  <cp:lastModifiedBy>User</cp:lastModifiedBy>
  <dcterms:created xsi:type="dcterms:W3CDTF">2022-01-28T18:09:47Z</dcterms:created>
  <dcterms:modified xsi:type="dcterms:W3CDTF">2022-02-05T10:43:44Z</dcterms:modified>
</cp:coreProperties>
</file>