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\Рабочий стол\"/>
    </mc:Choice>
  </mc:AlternateContent>
  <bookViews>
    <workbookView xWindow="0" yWindow="0" windowWidth="28800" windowHeight="12315" firstSheet="1" activeTab="6"/>
  </bookViews>
  <sheets>
    <sheet name="Ресурсы" sheetId="1" r:id="rId1"/>
    <sheet name="Объем рынка" sheetId="2" r:id="rId2"/>
    <sheet name="Данные" sheetId="3" r:id="rId3"/>
    <sheet name="Бюджет инвестиций" sheetId="4" r:id="rId4"/>
    <sheet name="Расчет себестоимости" sheetId="5" r:id="rId5"/>
    <sheet name="План продаж" sheetId="6" r:id="rId6"/>
    <sheet name="БДР + эффективность" sheetId="7" r:id="rId7"/>
  </sheets>
  <calcPr calcId="152511"/>
</workbook>
</file>

<file path=xl/calcChain.xml><?xml version="1.0" encoding="utf-8"?>
<calcChain xmlns="http://schemas.openxmlformats.org/spreadsheetml/2006/main">
  <c r="C34" i="7" l="1"/>
  <c r="C31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C33" i="7"/>
  <c r="C32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Q24" i="7"/>
  <c r="Q26" i="7" s="1"/>
  <c r="P9" i="7"/>
  <c r="Q9" i="7"/>
  <c r="R9" i="7"/>
  <c r="R57" i="7" s="1"/>
  <c r="S9" i="7"/>
  <c r="S57" i="7" s="1"/>
  <c r="T9" i="7"/>
  <c r="T57" i="7" s="1"/>
  <c r="U9" i="7"/>
  <c r="U57" i="7" s="1"/>
  <c r="V9" i="7"/>
  <c r="O9" i="7"/>
  <c r="O57" i="7" s="1"/>
  <c r="P8" i="7"/>
  <c r="Q8" i="7"/>
  <c r="R8" i="7"/>
  <c r="S8" i="7"/>
  <c r="T8" i="7"/>
  <c r="U8" i="7"/>
  <c r="U56" i="7" s="1"/>
  <c r="V8" i="7"/>
  <c r="V56" i="7" s="1"/>
  <c r="O8" i="7"/>
  <c r="O56" i="7" s="1"/>
  <c r="P7" i="7"/>
  <c r="P55" i="7" s="1"/>
  <c r="Q7" i="7"/>
  <c r="Q55" i="7" s="1"/>
  <c r="R7" i="7"/>
  <c r="S7" i="7"/>
  <c r="T7" i="7"/>
  <c r="U7" i="7"/>
  <c r="V7" i="7"/>
  <c r="V55" i="7" s="1"/>
  <c r="O7" i="7"/>
  <c r="O55" i="7" s="1"/>
  <c r="P6" i="7"/>
  <c r="Q6" i="7"/>
  <c r="R6" i="7"/>
  <c r="R24" i="7" s="1"/>
  <c r="R26" i="7" s="1"/>
  <c r="S6" i="7"/>
  <c r="T6" i="7"/>
  <c r="U6" i="7"/>
  <c r="U54" i="7" s="1"/>
  <c r="V6" i="7"/>
  <c r="V54" i="7" s="1"/>
  <c r="O6" i="7"/>
  <c r="P5" i="7"/>
  <c r="Q5" i="7"/>
  <c r="R5" i="7"/>
  <c r="S5" i="7"/>
  <c r="S53" i="7" s="1"/>
  <c r="T5" i="7"/>
  <c r="T53" i="7" s="1"/>
  <c r="U5" i="7"/>
  <c r="U53" i="7" s="1"/>
  <c r="V5" i="7"/>
  <c r="V53" i="7" s="1"/>
  <c r="O5" i="7"/>
  <c r="O24" i="7" s="1"/>
  <c r="O26" i="7" s="1"/>
  <c r="C53" i="7"/>
  <c r="D53" i="7"/>
  <c r="E53" i="7"/>
  <c r="F53" i="7"/>
  <c r="G53" i="7"/>
  <c r="H53" i="7"/>
  <c r="I53" i="7"/>
  <c r="J53" i="7"/>
  <c r="K53" i="7"/>
  <c r="L53" i="7"/>
  <c r="M53" i="7"/>
  <c r="N53" i="7"/>
  <c r="D69" i="7"/>
  <c r="E69" i="7"/>
  <c r="F69" i="7"/>
  <c r="G69" i="7"/>
  <c r="H69" i="7"/>
  <c r="I69" i="7"/>
  <c r="J69" i="7"/>
  <c r="K69" i="7"/>
  <c r="L69" i="7"/>
  <c r="M69" i="7"/>
  <c r="N69" i="7"/>
  <c r="C69" i="7"/>
  <c r="P53" i="7"/>
  <c r="Q53" i="7"/>
  <c r="R53" i="7"/>
  <c r="D54" i="7"/>
  <c r="D71" i="7" s="1"/>
  <c r="D73" i="7" s="1"/>
  <c r="E54" i="7"/>
  <c r="E71" i="7" s="1"/>
  <c r="E73" i="7" s="1"/>
  <c r="F54" i="7"/>
  <c r="F71" i="7" s="1"/>
  <c r="F73" i="7" s="1"/>
  <c r="G54" i="7"/>
  <c r="G71" i="7" s="1"/>
  <c r="G73" i="7" s="1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D55" i="7"/>
  <c r="E55" i="7"/>
  <c r="F55" i="7"/>
  <c r="G55" i="7"/>
  <c r="H55" i="7"/>
  <c r="I55" i="7"/>
  <c r="J55" i="7"/>
  <c r="K55" i="7"/>
  <c r="L55" i="7"/>
  <c r="M55" i="7"/>
  <c r="N55" i="7"/>
  <c r="R55" i="7"/>
  <c r="S55" i="7"/>
  <c r="T55" i="7"/>
  <c r="U55" i="7"/>
  <c r="D56" i="7"/>
  <c r="E56" i="7"/>
  <c r="F56" i="7"/>
  <c r="G56" i="7"/>
  <c r="H56" i="7"/>
  <c r="I56" i="7"/>
  <c r="J56" i="7"/>
  <c r="K56" i="7"/>
  <c r="L56" i="7"/>
  <c r="M56" i="7"/>
  <c r="N56" i="7"/>
  <c r="P56" i="7"/>
  <c r="Q56" i="7"/>
  <c r="R56" i="7"/>
  <c r="S56" i="7"/>
  <c r="T56" i="7"/>
  <c r="D57" i="7"/>
  <c r="E57" i="7"/>
  <c r="F57" i="7"/>
  <c r="G57" i="7"/>
  <c r="H57" i="7"/>
  <c r="I57" i="7"/>
  <c r="J57" i="7"/>
  <c r="K57" i="7"/>
  <c r="L57" i="7"/>
  <c r="M57" i="7"/>
  <c r="N57" i="7"/>
  <c r="P57" i="7"/>
  <c r="Q57" i="7"/>
  <c r="V57" i="7"/>
  <c r="C54" i="7"/>
  <c r="C71" i="7" s="1"/>
  <c r="C73" i="7" s="1"/>
  <c r="C55" i="7"/>
  <c r="C56" i="7"/>
  <c r="C57" i="7"/>
  <c r="J26" i="7"/>
  <c r="F26" i="7"/>
  <c r="G26" i="7"/>
  <c r="H26" i="7"/>
  <c r="I26" i="7"/>
  <c r="K26" i="7"/>
  <c r="L26" i="7"/>
  <c r="M26" i="7"/>
  <c r="N26" i="7"/>
  <c r="E26" i="7"/>
  <c r="L71" i="7" l="1"/>
  <c r="L73" i="7" s="1"/>
  <c r="O53" i="7"/>
  <c r="N71" i="7"/>
  <c r="N73" i="7" s="1"/>
  <c r="P24" i="7"/>
  <c r="P26" i="7" s="1"/>
  <c r="J71" i="7"/>
  <c r="J73" i="7" s="1"/>
  <c r="I71" i="7"/>
  <c r="I73" i="7" s="1"/>
  <c r="H71" i="7"/>
  <c r="H73" i="7" s="1"/>
  <c r="V24" i="7"/>
  <c r="V26" i="7" s="1"/>
  <c r="M71" i="7"/>
  <c r="M73" i="7" s="1"/>
  <c r="K71" i="7"/>
  <c r="K73" i="7" s="1"/>
  <c r="U24" i="7"/>
  <c r="U26" i="7" s="1"/>
  <c r="T24" i="7"/>
  <c r="T26" i="7" s="1"/>
  <c r="S24" i="7"/>
  <c r="S26" i="7" s="1"/>
  <c r="V71" i="7"/>
  <c r="V73" i="7" s="1"/>
  <c r="S71" i="7"/>
  <c r="S73" i="7" s="1"/>
  <c r="T71" i="7"/>
  <c r="T73" i="7" s="1"/>
  <c r="Q71" i="7"/>
  <c r="Q73" i="7" s="1"/>
  <c r="R71" i="7"/>
  <c r="R73" i="7" s="1"/>
  <c r="U71" i="7"/>
  <c r="U73" i="7" s="1"/>
  <c r="P71" i="7"/>
  <c r="P73" i="7" s="1"/>
  <c r="O71" i="7"/>
  <c r="O73" i="7" s="1"/>
</calcChain>
</file>

<file path=xl/sharedStrings.xml><?xml version="1.0" encoding="utf-8"?>
<sst xmlns="http://schemas.openxmlformats.org/spreadsheetml/2006/main" count="333" uniqueCount="165">
  <si>
    <t>Доступные ресурсы</t>
  </si>
  <si>
    <t>Материальные ресурсы</t>
  </si>
  <si>
    <t>Информационные ресурсы</t>
  </si>
  <si>
    <t>Трудовые ресурсы</t>
  </si>
  <si>
    <t>Финансовые ресурсы</t>
  </si>
  <si>
    <t>Необходимые для реализации ресурсы</t>
  </si>
  <si>
    <t>Способ получения</t>
  </si>
  <si>
    <t>Объем рынка</t>
  </si>
  <si>
    <t>Потенциальный</t>
  </si>
  <si>
    <t>Фактический</t>
  </si>
  <si>
    <t>Доступный</t>
  </si>
  <si>
    <t>Факторы и показатели</t>
  </si>
  <si>
    <t>Факторы и показатели проекта "___________"</t>
  </si>
  <si>
    <t>В количественном выражении – единицы продукции</t>
  </si>
  <si>
    <t>В денежном выражении – в денежных единицах</t>
  </si>
  <si>
    <t>В объемном – баррель, метр</t>
  </si>
  <si>
    <t>Для КЗ потом убрать</t>
  </si>
  <si>
    <t>Период</t>
  </si>
  <si>
    <t>Описание</t>
  </si>
  <si>
    <t>Границы рынка</t>
  </si>
  <si>
    <t>За какой период будет рассчитана емкость рынка (месяц, квартал, полугодие, год), в том числе год?</t>
  </si>
  <si>
    <t>Критерии для расчета потенциала</t>
  </si>
  <si>
    <t>По какому региону будет рассчитана доля рынка (США, Россия, Западная Европа, Азия, Дальний Восток и т.п.)?</t>
  </si>
  <si>
    <t>Аудитория</t>
  </si>
  <si>
    <t>Какой показатель будет взят за основу расчета потенциальной емкости рынка – возможный уровень производства или возможный уровень потребления?</t>
  </si>
  <si>
    <t>Товарные группы</t>
  </si>
  <si>
    <t>Какая аудитория будет учитываться в расчете емкости рынка (все население 18+, женщины 35-55 со средним уровнем дохода, все люди в возрасте от 55 лет, молодые семьи и т.д.)?</t>
  </si>
  <si>
    <t>Единица измерения</t>
  </si>
  <si>
    <t>Какие группы товаров будут учитываться при расчете емкости рынка (на примере рынка автомобилей – только автомобили или автомобили+запчасти или автомобили+запчасти+услуги сервиса)?</t>
  </si>
  <si>
    <t>Источники</t>
  </si>
  <si>
    <t>Что будет являться единицей измерения при расчете емкости рынка (валюта, единица продукции или объем продукции)?</t>
  </si>
  <si>
    <t>...</t>
  </si>
  <si>
    <t>Какая информация необходима для расчета емкости рынка, источники получения данной информации?</t>
  </si>
  <si>
    <t>Пояснения и обоснования (при необходимости)</t>
  </si>
  <si>
    <t>ОКВЭД</t>
  </si>
  <si>
    <t>ВЭД</t>
  </si>
  <si>
    <t>Сборы за сопровождение</t>
  </si>
  <si>
    <t>Пошлины</t>
  </si>
  <si>
    <t>НДС и акцизы</t>
  </si>
  <si>
    <t>Организационно-правовая форма</t>
  </si>
  <si>
    <t>Лицензирование/сертификация/
аккредитация деятельности</t>
  </si>
  <si>
    <t>Расходы на обеспечение денежного оборота (банковское обслуживание, обслуживание расчетного счета и т д...)</t>
  </si>
  <si>
    <t>Расходы на бухгалтерский учет</t>
  </si>
  <si>
    <t>Расходы на ККТ</t>
  </si>
  <si>
    <t>Налоговые ставки</t>
  </si>
  <si>
    <t>Налоговые льготы</t>
  </si>
  <si>
    <t>Величины страховых взносов</t>
  </si>
  <si>
    <t>Ставка дисконтирования</t>
  </si>
  <si>
    <r>
      <rPr>
        <i/>
        <sz val="9"/>
        <color theme="1"/>
        <rFont val="Calibri"/>
      </rPr>
      <t>Формула Фишера: r = r</t>
    </r>
    <r>
      <rPr>
        <i/>
        <vertAlign val="subscript"/>
        <sz val="9"/>
        <color theme="1"/>
        <rFont val="Calibri"/>
      </rPr>
      <t xml:space="preserve">m </t>
    </r>
    <r>
      <rPr>
        <i/>
        <sz val="9"/>
        <color theme="1"/>
        <rFont val="Calibri"/>
      </rPr>
      <t>+ i
где r</t>
    </r>
    <r>
      <rPr>
        <i/>
        <vertAlign val="subscript"/>
        <sz val="9"/>
        <color theme="1"/>
        <rFont val="Calibri"/>
      </rPr>
      <t>m</t>
    </r>
    <r>
      <rPr>
        <i/>
        <sz val="9"/>
        <color theme="1"/>
        <rFont val="Calibri"/>
      </rPr>
      <t xml:space="preserve"> - реальная процентная ставка, i - уровень инфляции. 
r</t>
    </r>
    <r>
      <rPr>
        <i/>
        <vertAlign val="subscript"/>
        <sz val="9"/>
        <color theme="1"/>
        <rFont val="Calibri"/>
      </rPr>
      <t>m</t>
    </r>
    <r>
      <rPr>
        <i/>
        <sz val="9"/>
        <color theme="1"/>
        <rFont val="Calibri"/>
      </rPr>
      <t xml:space="preserve"> можно расчитать исходя из значения кривой безкупонной доходности https://cbr.ru/hd_base/zcyc_params/ 
i - по инфляционным ожиданиям https://cbr.ru/analytics/dkp/inflationary_expectations/ </t>
    </r>
  </si>
  <si>
    <t>Наименование</t>
  </si>
  <si>
    <t>Количество</t>
  </si>
  <si>
    <t>Цена за 1 ед.</t>
  </si>
  <si>
    <t>Стоимость</t>
  </si>
  <si>
    <t>ИТОГО:</t>
  </si>
  <si>
    <t>Наименование товара/услуги</t>
  </si>
  <si>
    <t>Прямые издержки</t>
  </si>
  <si>
    <t>Косвенные издержки</t>
  </si>
  <si>
    <t>Затраты, руб.</t>
  </si>
  <si>
    <t>Модель кулькуляции</t>
  </si>
  <si>
    <t>Себестоимость</t>
  </si>
  <si>
    <t>Цена</t>
  </si>
  <si>
    <t>Маржинальность</t>
  </si>
  <si>
    <t>(цена-себестоимость)/цена*100%</t>
  </si>
  <si>
    <t>Объемы продаж, ед.</t>
  </si>
  <si>
    <t>1 год</t>
  </si>
  <si>
    <t>2 год</t>
  </si>
  <si>
    <t>3 год</t>
  </si>
  <si>
    <t>1 кв</t>
  </si>
  <si>
    <t>2 кв</t>
  </si>
  <si>
    <t>3 кв</t>
  </si>
  <si>
    <t>4 кв</t>
  </si>
  <si>
    <t>Доходы, руб.</t>
  </si>
  <si>
    <t>Расходы, руб.</t>
  </si>
  <si>
    <t>Постоянные</t>
  </si>
  <si>
    <t>Переменные</t>
  </si>
  <si>
    <t>EBIT</t>
  </si>
  <si>
    <t>Налог</t>
  </si>
  <si>
    <t>Прибыль, руб.</t>
  </si>
  <si>
    <t>Точка безубыточности в количественном выражении</t>
  </si>
  <si>
    <t>ТБ, ед.</t>
  </si>
  <si>
    <t>Точка безубыточности в стоимостном выражении</t>
  </si>
  <si>
    <t>ТБ, руб.</t>
  </si>
  <si>
    <t>Инвестиции</t>
  </si>
  <si>
    <t>Чистая стоимость проекта = сумма прибыли и инвестиций за весь период реализации.</t>
  </si>
  <si>
    <t>NV</t>
  </si>
  <si>
    <t>Средняя величина доходности проекта = средняя прибыль/сумма инвестиций</t>
  </si>
  <si>
    <t>ARR</t>
  </si>
  <si>
    <t>Сумма всей прибыли и всех инвестиций нарастающим итогом</t>
  </si>
  <si>
    <t>Нарастающий денежный поток</t>
  </si>
  <si>
    <t>Период окупаемости</t>
  </si>
  <si>
    <t>PP</t>
  </si>
  <si>
    <t>Индекс доходности = NV/I</t>
  </si>
  <si>
    <t>PI</t>
  </si>
  <si>
    <r>
      <rPr>
        <i/>
        <sz val="9"/>
        <color theme="1"/>
        <rFont val="Calibri"/>
      </rPr>
      <t>K</t>
    </r>
    <r>
      <rPr>
        <i/>
        <vertAlign val="subscript"/>
        <sz val="9"/>
        <color theme="1"/>
        <rFont val="Calibri"/>
      </rPr>
      <t>d</t>
    </r>
    <r>
      <rPr>
        <i/>
        <sz val="9"/>
        <color theme="1"/>
        <rFont val="Calibri"/>
      </rPr>
      <t>=1/(1+r/p)</t>
    </r>
    <r>
      <rPr>
        <i/>
        <vertAlign val="superscript"/>
        <sz val="9"/>
        <color theme="1"/>
        <rFont val="Calibri"/>
      </rPr>
      <t xml:space="preserve">n
</t>
    </r>
    <r>
      <rPr>
        <i/>
        <sz val="9"/>
        <color theme="1"/>
        <rFont val="Calibri"/>
      </rPr>
      <t>r - ставка дисконтирования,
p - количество периодов, на которые вы делите год в своих расчетах. Например r/12 для расчета на каждый месяц, r/4 для расчета по кварталам.
n - номер периода, где 0 - стартовый период запуска проекта, на котором привлекаются инвестиции.</t>
    </r>
  </si>
  <si>
    <t>Коэффициент дисконтирования</t>
  </si>
  <si>
    <t>=Прибыль*Коэффициент дисконтирования</t>
  </si>
  <si>
    <t>Дисконтированная прибыль</t>
  </si>
  <si>
    <t>=Инвестиции*Коэффициент дисконтирования</t>
  </si>
  <si>
    <t>Дисконтированные инвестиции</t>
  </si>
  <si>
    <t>Сумма всей дисконтированной прибыли и всех дисконтированных инвестиций нарастающим итогом</t>
  </si>
  <si>
    <t>Нарастающий дисконтированный денежный поток</t>
  </si>
  <si>
    <r>
      <rPr>
        <i/>
        <sz val="9"/>
        <color rgb="FFA5A5A5"/>
        <rFont val="Calibri"/>
      </rPr>
      <t>a</t>
    </r>
    <r>
      <rPr>
        <i/>
        <vertAlign val="subscript"/>
        <sz val="9"/>
        <color rgb="FFA5A5A5"/>
        <rFont val="Calibri"/>
      </rPr>
      <t>0</t>
    </r>
    <r>
      <rPr>
        <i/>
        <sz val="9"/>
        <color rgb="FFA5A5A5"/>
        <rFont val="Calibri"/>
      </rPr>
      <t xml:space="preserve"> + b</t>
    </r>
    <r>
      <rPr>
        <i/>
        <vertAlign val="subscript"/>
        <sz val="9"/>
        <color rgb="FFA5A5A5"/>
        <rFont val="Calibri"/>
      </rPr>
      <t>0, где 0 - номер периода</t>
    </r>
  </si>
  <si>
    <r>
      <rPr>
        <i/>
        <sz val="9"/>
        <color rgb="FFA5A5A5"/>
        <rFont val="Calibri"/>
      </rPr>
      <t>(a</t>
    </r>
    <r>
      <rPr>
        <i/>
        <vertAlign val="subscript"/>
        <sz val="9"/>
        <color rgb="FFA5A5A5"/>
        <rFont val="Calibri"/>
      </rPr>
      <t xml:space="preserve">0 </t>
    </r>
    <r>
      <rPr>
        <i/>
        <sz val="9"/>
        <color rgb="FFA5A5A5"/>
        <rFont val="Calibri"/>
      </rPr>
      <t>+ b</t>
    </r>
    <r>
      <rPr>
        <i/>
        <vertAlign val="subscript"/>
        <sz val="9"/>
        <color rgb="FFA5A5A5"/>
        <rFont val="Calibri"/>
      </rPr>
      <t>0</t>
    </r>
    <r>
      <rPr>
        <i/>
        <sz val="9"/>
        <color rgb="FFA5A5A5"/>
        <rFont val="Calibri"/>
      </rPr>
      <t>) + a</t>
    </r>
    <r>
      <rPr>
        <i/>
        <vertAlign val="subscript"/>
        <sz val="9"/>
        <color rgb="FFA5A5A5"/>
        <rFont val="Calibri"/>
      </rPr>
      <t>1</t>
    </r>
    <r>
      <rPr>
        <i/>
        <sz val="9"/>
        <color rgb="FFA5A5A5"/>
        <rFont val="Calibri"/>
      </rPr>
      <t xml:space="preserve"> + b</t>
    </r>
    <r>
      <rPr>
        <i/>
        <vertAlign val="subscript"/>
        <sz val="9"/>
        <color rgb="FFA5A5A5"/>
        <rFont val="Calibri"/>
      </rPr>
      <t>1</t>
    </r>
  </si>
  <si>
    <t>…</t>
  </si>
  <si>
    <t>NPV - чистая приведенная стоимость проекта = сумма дисконтированной прибыли и дисконтированных инвестиций за весь период реализации.</t>
  </si>
  <si>
    <t>NPV</t>
  </si>
  <si>
    <t>IRR - внутренняя норма доходности = ВСД(нарастающие дисконтированные денежные потоки за все периоды)</t>
  </si>
  <si>
    <t>IRR</t>
  </si>
  <si>
    <t xml:space="preserve">Дисконтированный период окупаемости </t>
  </si>
  <si>
    <t>DPP</t>
  </si>
  <si>
    <t>тех.работник</t>
  </si>
  <si>
    <t>менеджер</t>
  </si>
  <si>
    <t>(преподаватели ДОУ)</t>
  </si>
  <si>
    <t>официальный сайт</t>
  </si>
  <si>
    <t>страница в соц. Сетях</t>
  </si>
  <si>
    <t>столы</t>
  </si>
  <si>
    <t>стулья</t>
  </si>
  <si>
    <t xml:space="preserve">компьютеры </t>
  </si>
  <si>
    <t>спец. Оборудование для уроков химии</t>
  </si>
  <si>
    <t>спец. Оборудование для уроков физики</t>
  </si>
  <si>
    <t>книги, учебники</t>
  </si>
  <si>
    <t>кредит</t>
  </si>
  <si>
    <t>взятие в банке</t>
  </si>
  <si>
    <t xml:space="preserve">покупка инвентаря </t>
  </si>
  <si>
    <t>создание сайта</t>
  </si>
  <si>
    <t>закупка</t>
  </si>
  <si>
    <t>создание ип</t>
  </si>
  <si>
    <t>получение лицензии на образовательную деятельность</t>
  </si>
  <si>
    <t>зависит от банка и дохода</t>
  </si>
  <si>
    <t xml:space="preserve">начальная стоимость </t>
  </si>
  <si>
    <t>на прибыль</t>
  </si>
  <si>
    <t>обществознание</t>
  </si>
  <si>
    <t>химия-физика</t>
  </si>
  <si>
    <t>русский язык</t>
  </si>
  <si>
    <t>математика</t>
  </si>
  <si>
    <t>-</t>
  </si>
  <si>
    <t>85.41</t>
  </si>
  <si>
    <t>ип</t>
  </si>
  <si>
    <t>1300 в месяц, 2% от оплаты по безналу</t>
  </si>
  <si>
    <t xml:space="preserve">15000, 2000 в месяц обслуживание </t>
  </si>
  <si>
    <t>с. Блок</t>
  </si>
  <si>
    <t>монитор</t>
  </si>
  <si>
    <t>стул</t>
  </si>
  <si>
    <t>принтер (лазерный)</t>
  </si>
  <si>
    <t>стол</t>
  </si>
  <si>
    <t>большой стол</t>
  </si>
  <si>
    <t>препод. Стол</t>
  </si>
  <si>
    <t>канцелярия</t>
  </si>
  <si>
    <t>бумага (500 листов)</t>
  </si>
  <si>
    <t>ноутбуки</t>
  </si>
  <si>
    <t>доска</t>
  </si>
  <si>
    <t>электричество</t>
  </si>
  <si>
    <t>простая</t>
  </si>
  <si>
    <t xml:space="preserve">электричество </t>
  </si>
  <si>
    <t>оборудование и фурнитура</t>
  </si>
  <si>
    <t>зп учителям</t>
  </si>
  <si>
    <t>эл-во</t>
  </si>
  <si>
    <t>физика</t>
  </si>
  <si>
    <t>химия</t>
  </si>
  <si>
    <t>вода</t>
  </si>
  <si>
    <t>обслуживание оборудования</t>
  </si>
  <si>
    <t xml:space="preserve">канцелярия </t>
  </si>
  <si>
    <t xml:space="preserve">с учетом 40% преподавателю </t>
  </si>
  <si>
    <t xml:space="preserve">без учета 40% преподавателю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</si>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</sst>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rgb="FF333333"/>
      <name val="Roboto"/>
    </font>
    <font>
      <i/>
      <sz val="9"/>
      <color theme="1"/>
      <name val="Calibri"/>
    </font>
    <font>
      <i/>
      <sz val="11"/>
      <color theme="1"/>
      <name val="Calibri"/>
    </font>
    <font>
      <i/>
      <sz val="9"/>
      <color rgb="FFA5A5A5"/>
      <name val="Calibri"/>
    </font>
    <font>
      <i/>
      <vertAlign val="subscript"/>
      <sz val="9"/>
      <color theme="1"/>
      <name val="Calibri"/>
    </font>
    <font>
      <i/>
      <vertAlign val="superscript"/>
      <sz val="9"/>
      <color theme="1"/>
      <name val="Calibri"/>
    </font>
    <font>
      <i/>
      <vertAlign val="subscript"/>
      <sz val="9"/>
      <color rgb="FFA5A5A5"/>
      <name val="Calibri"/>
    </font>
    <font>
      <sz val="9"/>
      <color rgb="FF212529"/>
      <name val="Segoe UI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DDDDDD"/>
        <bgColor rgb="FFDDDDDD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2" borderId="24" xfId="0" applyFont="1" applyFill="1" applyBorder="1" applyAlignment="1">
      <alignment horizontal="center" wrapText="1"/>
    </xf>
    <xf numFmtId="0" fontId="4" fillId="0" borderId="0" xfId="0" applyFont="1"/>
    <xf numFmtId="0" fontId="1" fillId="0" borderId="24" xfId="0" applyFont="1" applyBorder="1" applyAlignment="1">
      <alignment wrapText="1"/>
    </xf>
    <xf numFmtId="0" fontId="5" fillId="4" borderId="0" xfId="0" applyFont="1" applyFill="1"/>
    <xf numFmtId="0" fontId="5" fillId="0" borderId="0" xfId="0" applyFont="1"/>
    <xf numFmtId="0" fontId="1" fillId="3" borderId="24" xfId="0" applyFont="1" applyFill="1" applyBorder="1" applyAlignment="1">
      <alignment wrapText="1"/>
    </xf>
    <xf numFmtId="0" fontId="4" fillId="0" borderId="24" xfId="0" applyFont="1" applyBorder="1"/>
    <xf numFmtId="0" fontId="1" fillId="3" borderId="24" xfId="0" applyFont="1" applyFill="1" applyBorder="1" applyAlignment="1">
      <alignment horizontal="left" wrapText="1"/>
    </xf>
    <xf numFmtId="0" fontId="1" fillId="0" borderId="24" xfId="0" applyFont="1" applyBorder="1"/>
    <xf numFmtId="0" fontId="6" fillId="0" borderId="24" xfId="0" applyFont="1" applyBorder="1" applyAlignment="1">
      <alignment wrapText="1"/>
    </xf>
    <xf numFmtId="0" fontId="1" fillId="2" borderId="1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23" xfId="0" applyFont="1" applyBorder="1"/>
    <xf numFmtId="0" fontId="2" fillId="0" borderId="3" xfId="0" applyFont="1" applyBorder="1"/>
    <xf numFmtId="0" fontId="1" fillId="2" borderId="24" xfId="0" applyFont="1" applyFill="1" applyBorder="1" applyAlignment="1">
      <alignment horizontal="center"/>
    </xf>
    <xf numFmtId="0" fontId="1" fillId="0" borderId="29" xfId="0" applyFont="1" applyBorder="1"/>
    <xf numFmtId="0" fontId="1" fillId="3" borderId="2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3" borderId="3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/>
    <xf numFmtId="0" fontId="6" fillId="0" borderId="24" xfId="0" quotePrefix="1" applyFont="1" applyBorder="1" applyAlignment="1">
      <alignment wrapText="1"/>
    </xf>
    <xf numFmtId="0" fontId="1" fillId="0" borderId="27" xfId="0" applyFont="1" applyBorder="1"/>
    <xf numFmtId="0" fontId="6" fillId="0" borderId="24" xfId="0" quotePrefix="1" applyFont="1" applyBorder="1"/>
    <xf numFmtId="0" fontId="8" fillId="0" borderId="24" xfId="0" applyFont="1" applyBorder="1" applyAlignment="1">
      <alignment wrapText="1"/>
    </xf>
    <xf numFmtId="0" fontId="7" fillId="0" borderId="24" xfId="0" applyFont="1" applyBorder="1"/>
    <xf numFmtId="0" fontId="12" fillId="0" borderId="0" xfId="0" applyFont="1" applyAlignment="1"/>
    <xf numFmtId="0" fontId="13" fillId="0" borderId="24" xfId="0" applyFont="1" applyBorder="1"/>
    <xf numFmtId="9" fontId="1" fillId="0" borderId="24" xfId="0" applyNumberFormat="1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20" xfId="0" applyFont="1" applyBorder="1"/>
    <xf numFmtId="0" fontId="13" fillId="0" borderId="21" xfId="0" applyFont="1" applyBorder="1"/>
    <xf numFmtId="9" fontId="1" fillId="0" borderId="24" xfId="0" applyNumberFormat="1" applyFont="1" applyBorder="1"/>
    <xf numFmtId="0" fontId="1" fillId="0" borderId="29" xfId="0" applyFont="1" applyFill="1" applyBorder="1" applyAlignment="1"/>
    <xf numFmtId="9" fontId="1" fillId="0" borderId="29" xfId="0" applyNumberFormat="1" applyFont="1" applyBorder="1"/>
    <xf numFmtId="0" fontId="1" fillId="0" borderId="8" xfId="0" applyFont="1" applyBorder="1" applyAlignment="1">
      <alignment horizontal="center" wrapText="1"/>
    </xf>
    <xf numFmtId="0" fontId="3" fillId="0" borderId="9" xfId="0" applyFont="1" applyBorder="1"/>
    <xf numFmtId="0" fontId="3" fillId="0" borderId="10" xfId="0" applyFont="1" applyBorder="1"/>
    <xf numFmtId="0" fontId="1" fillId="0" borderId="4" xfId="0" applyFont="1" applyBorder="1" applyAlignment="1">
      <alignment horizontal="center" wrapText="1"/>
    </xf>
    <xf numFmtId="0" fontId="3" fillId="0" borderId="5" xfId="0" applyFont="1" applyBorder="1"/>
    <xf numFmtId="0" fontId="3" fillId="0" borderId="7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1" fillId="3" borderId="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/>
    <xf numFmtId="0" fontId="3" fillId="0" borderId="13" xfId="0" applyFont="1" applyBorder="1"/>
    <xf numFmtId="0" fontId="2" fillId="2" borderId="14" xfId="0" applyFont="1" applyFill="1" applyBorder="1" applyAlignment="1">
      <alignment horizontal="center" wrapText="1"/>
    </xf>
    <xf numFmtId="0" fontId="3" fillId="0" borderId="15" xfId="0" applyFont="1" applyBorder="1"/>
    <xf numFmtId="0" fontId="2" fillId="2" borderId="14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9" fontId="6" fillId="3" borderId="14" xfId="0" applyNumberFormat="1" applyFont="1" applyFill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3" fillId="0" borderId="29" xfId="0" applyFont="1" applyBorder="1"/>
    <xf numFmtId="0" fontId="3" fillId="0" borderId="28" xfId="0" applyFont="1" applyBorder="1"/>
    <xf numFmtId="0" fontId="1" fillId="2" borderId="2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30" xfId="0" applyFont="1" applyBorder="1"/>
    <xf numFmtId="0" fontId="1" fillId="2" borderId="31" xfId="0" applyFont="1" applyFill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1" fillId="2" borderId="34" xfId="0" applyFont="1" applyFill="1" applyBorder="1" applyAlignment="1">
      <alignment horizontal="center"/>
    </xf>
    <xf numFmtId="0" fontId="3" fillId="0" borderId="35" xfId="0" applyFont="1" applyBorder="1"/>
    <xf numFmtId="9" fontId="1" fillId="0" borderId="20" xfId="0" applyNumberFormat="1" applyFont="1" applyBorder="1"/>
    <xf numFmtId="0" fontId="1" fillId="0" borderId="36" xfId="0" applyFont="1" applyBorder="1" applyAlignment="1">
      <alignment horizontal="left" wrapText="1"/>
    </xf>
    <xf numFmtId="0" fontId="1" fillId="0" borderId="37" xfId="0" applyFont="1" applyBorder="1"/>
    <xf numFmtId="0" fontId="1" fillId="0" borderId="18" xfId="0" applyFont="1" applyBorder="1"/>
    <xf numFmtId="0" fontId="1" fillId="0" borderId="28" xfId="0" applyFont="1" applyBorder="1"/>
    <xf numFmtId="0" fontId="1" fillId="0" borderId="19" xfId="0" applyFont="1" applyBorder="1"/>
    <xf numFmtId="0" fontId="0" fillId="0" borderId="4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24" sqref="B24"/>
    </sheetView>
  </sheetViews>
  <sheetFormatPr defaultColWidth="12.625" defaultRowHeight="15" customHeight="1"/>
  <cols>
    <col min="1" max="1" width="7.625" customWidth="1"/>
    <col min="2" max="9" width="15.25" customWidth="1"/>
    <col min="10" max="26" width="7.62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68" t="s">
        <v>0</v>
      </c>
      <c r="C4" s="69"/>
      <c r="D4" s="69"/>
      <c r="E4" s="69"/>
      <c r="F4" s="69"/>
      <c r="G4" s="69"/>
      <c r="H4" s="69"/>
      <c r="I4" s="7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71" t="s">
        <v>1</v>
      </c>
      <c r="C5" s="66"/>
      <c r="D5" s="72" t="s">
        <v>2</v>
      </c>
      <c r="E5" s="66"/>
      <c r="F5" s="72" t="s">
        <v>3</v>
      </c>
      <c r="G5" s="66"/>
      <c r="H5" s="72" t="s">
        <v>4</v>
      </c>
      <c r="I5" s="6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65" t="s">
        <v>115</v>
      </c>
      <c r="C6" s="66"/>
      <c r="D6" s="65" t="s">
        <v>113</v>
      </c>
      <c r="E6" s="66"/>
      <c r="F6" s="65" t="s">
        <v>110</v>
      </c>
      <c r="G6" s="66"/>
      <c r="H6" s="65" t="s">
        <v>121</v>
      </c>
      <c r="I6" s="6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62" t="s">
        <v>116</v>
      </c>
      <c r="C7" s="63"/>
      <c r="D7" s="62" t="s">
        <v>114</v>
      </c>
      <c r="E7" s="63"/>
      <c r="F7" s="62" t="s">
        <v>111</v>
      </c>
      <c r="G7" s="63"/>
      <c r="H7" s="62"/>
      <c r="I7" s="6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62" t="s">
        <v>117</v>
      </c>
      <c r="C8" s="63"/>
      <c r="D8" s="62"/>
      <c r="E8" s="63"/>
      <c r="F8" s="62" t="s">
        <v>112</v>
      </c>
      <c r="G8" s="63"/>
      <c r="H8" s="62"/>
      <c r="I8" s="6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62" t="s">
        <v>118</v>
      </c>
      <c r="C9" s="63"/>
      <c r="D9" s="62"/>
      <c r="E9" s="63"/>
      <c r="F9" s="62"/>
      <c r="G9" s="63"/>
      <c r="H9" s="62"/>
      <c r="I9" s="6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62" t="s">
        <v>119</v>
      </c>
      <c r="C10" s="63"/>
      <c r="D10" s="62"/>
      <c r="E10" s="63"/>
      <c r="F10" s="62"/>
      <c r="G10" s="63"/>
      <c r="H10" s="62"/>
      <c r="I10" s="6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62" t="s">
        <v>120</v>
      </c>
      <c r="C11" s="63"/>
      <c r="D11" s="62"/>
      <c r="E11" s="63"/>
      <c r="F11" s="62"/>
      <c r="G11" s="63"/>
      <c r="H11" s="62"/>
      <c r="I11" s="6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62"/>
      <c r="C12" s="63"/>
      <c r="D12" s="62"/>
      <c r="E12" s="63"/>
      <c r="F12" s="62"/>
      <c r="G12" s="63"/>
      <c r="H12" s="62"/>
      <c r="I12" s="6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62"/>
      <c r="C13" s="63"/>
      <c r="D13" s="62"/>
      <c r="E13" s="63"/>
      <c r="F13" s="62"/>
      <c r="G13" s="63"/>
      <c r="H13" s="62"/>
      <c r="I13" s="6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62"/>
      <c r="C14" s="63"/>
      <c r="D14" s="62"/>
      <c r="E14" s="63"/>
      <c r="F14" s="62"/>
      <c r="G14" s="63"/>
      <c r="H14" s="62"/>
      <c r="I14" s="6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62"/>
      <c r="C15" s="63"/>
      <c r="D15" s="62"/>
      <c r="E15" s="63"/>
      <c r="F15" s="62"/>
      <c r="G15" s="63"/>
      <c r="H15" s="62"/>
      <c r="I15" s="6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62"/>
      <c r="C16" s="63"/>
      <c r="D16" s="62"/>
      <c r="E16" s="63"/>
      <c r="F16" s="62"/>
      <c r="G16" s="63"/>
      <c r="H16" s="62"/>
      <c r="I16" s="6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62"/>
      <c r="C17" s="63"/>
      <c r="D17" s="62"/>
      <c r="E17" s="63"/>
      <c r="F17" s="62"/>
      <c r="G17" s="63"/>
      <c r="H17" s="62"/>
      <c r="I17" s="6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62"/>
      <c r="C18" s="63"/>
      <c r="D18" s="62"/>
      <c r="E18" s="63"/>
      <c r="F18" s="62"/>
      <c r="G18" s="63"/>
      <c r="H18" s="62"/>
      <c r="I18" s="6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73"/>
      <c r="C19" s="74"/>
      <c r="D19" s="73"/>
      <c r="E19" s="74"/>
      <c r="F19" s="73"/>
      <c r="G19" s="74"/>
      <c r="H19" s="73"/>
      <c r="I19" s="7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76" t="s">
        <v>5</v>
      </c>
      <c r="C20" s="77"/>
      <c r="D20" s="77"/>
      <c r="E20" s="77"/>
      <c r="F20" s="77"/>
      <c r="G20" s="77"/>
      <c r="H20" s="77"/>
      <c r="I20" s="6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71" t="s">
        <v>1</v>
      </c>
      <c r="C21" s="66"/>
      <c r="D21" s="72" t="s">
        <v>2</v>
      </c>
      <c r="E21" s="66"/>
      <c r="F21" s="72" t="s">
        <v>3</v>
      </c>
      <c r="G21" s="66"/>
      <c r="H21" s="72" t="s">
        <v>4</v>
      </c>
      <c r="I21" s="6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2" t="s">
        <v>1</v>
      </c>
      <c r="C22" s="3" t="s">
        <v>6</v>
      </c>
      <c r="D22" s="2" t="s">
        <v>2</v>
      </c>
      <c r="E22" s="3" t="s">
        <v>6</v>
      </c>
      <c r="F22" s="2" t="s">
        <v>3</v>
      </c>
      <c r="G22" s="3" t="s">
        <v>6</v>
      </c>
      <c r="H22" s="2" t="s">
        <v>4</v>
      </c>
      <c r="I22" s="3" t="s">
        <v>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4" t="s">
        <v>125</v>
      </c>
      <c r="C23" s="5"/>
      <c r="D23" s="4" t="s">
        <v>124</v>
      </c>
      <c r="E23" s="5"/>
      <c r="F23" s="4" t="s">
        <v>123</v>
      </c>
      <c r="G23" s="5"/>
      <c r="H23" s="4" t="s">
        <v>121</v>
      </c>
      <c r="I23" s="5" t="s">
        <v>122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6"/>
      <c r="C24" s="7"/>
      <c r="D24" s="6"/>
      <c r="E24" s="7"/>
      <c r="F24" s="6"/>
      <c r="G24" s="7"/>
      <c r="H24" s="6"/>
      <c r="I24" s="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6"/>
      <c r="C25" s="7"/>
      <c r="D25" s="6"/>
      <c r="E25" s="7"/>
      <c r="F25" s="6"/>
      <c r="G25" s="7"/>
      <c r="H25" s="6"/>
      <c r="I25" s="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6"/>
      <c r="C26" s="7"/>
      <c r="D26" s="6"/>
      <c r="E26" s="7"/>
      <c r="F26" s="6"/>
      <c r="G26" s="7"/>
      <c r="H26" s="6"/>
      <c r="I26" s="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6"/>
      <c r="C27" s="7"/>
      <c r="D27" s="6"/>
      <c r="E27" s="7"/>
      <c r="F27" s="6"/>
      <c r="G27" s="7"/>
      <c r="H27" s="6"/>
      <c r="I27" s="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6"/>
      <c r="C28" s="7"/>
      <c r="D28" s="6"/>
      <c r="E28" s="7"/>
      <c r="F28" s="6"/>
      <c r="G28" s="7"/>
      <c r="H28" s="6"/>
      <c r="I28" s="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6"/>
      <c r="C29" s="7"/>
      <c r="D29" s="6"/>
      <c r="E29" s="7"/>
      <c r="F29" s="6"/>
      <c r="G29" s="7"/>
      <c r="H29" s="6"/>
      <c r="I29" s="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6"/>
      <c r="C30" s="7"/>
      <c r="D30" s="6"/>
      <c r="E30" s="7"/>
      <c r="F30" s="6"/>
      <c r="G30" s="7"/>
      <c r="H30" s="6"/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6"/>
      <c r="C31" s="7"/>
      <c r="D31" s="6"/>
      <c r="E31" s="7"/>
      <c r="F31" s="6"/>
      <c r="G31" s="7"/>
      <c r="H31" s="6"/>
      <c r="I31" s="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6"/>
      <c r="C32" s="7"/>
      <c r="D32" s="6"/>
      <c r="E32" s="7"/>
      <c r="F32" s="6"/>
      <c r="G32" s="7"/>
      <c r="H32" s="6"/>
      <c r="I32" s="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6"/>
      <c r="C33" s="7"/>
      <c r="D33" s="6"/>
      <c r="E33" s="7"/>
      <c r="F33" s="6"/>
      <c r="G33" s="7"/>
      <c r="H33" s="6"/>
      <c r="I33" s="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6"/>
      <c r="C34" s="7"/>
      <c r="D34" s="6"/>
      <c r="E34" s="7"/>
      <c r="F34" s="6"/>
      <c r="G34" s="7"/>
      <c r="H34" s="6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6"/>
      <c r="C35" s="7"/>
      <c r="D35" s="6"/>
      <c r="E35" s="7"/>
      <c r="F35" s="6"/>
      <c r="G35" s="7"/>
      <c r="H35" s="6"/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8"/>
      <c r="C36" s="9"/>
      <c r="D36" s="8"/>
      <c r="E36" s="9"/>
      <c r="F36" s="8"/>
      <c r="G36" s="9"/>
      <c r="H36" s="8"/>
      <c r="I36" s="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6">
    <mergeCell ref="B21:C21"/>
    <mergeCell ref="D21:E21"/>
    <mergeCell ref="F21:G21"/>
    <mergeCell ref="H21:I21"/>
    <mergeCell ref="F18:G18"/>
    <mergeCell ref="H18:I18"/>
    <mergeCell ref="B19:C19"/>
    <mergeCell ref="D19:E19"/>
    <mergeCell ref="F19:G19"/>
    <mergeCell ref="H19:I19"/>
    <mergeCell ref="B20:I20"/>
    <mergeCell ref="F10:G10"/>
    <mergeCell ref="H10:I10"/>
    <mergeCell ref="B8:C8"/>
    <mergeCell ref="B9:C9"/>
    <mergeCell ref="D9:E9"/>
    <mergeCell ref="F9:G9"/>
    <mergeCell ref="H9:I9"/>
    <mergeCell ref="B10:C10"/>
    <mergeCell ref="D10:E10"/>
    <mergeCell ref="B7:C7"/>
    <mergeCell ref="D7:E7"/>
    <mergeCell ref="F7:G7"/>
    <mergeCell ref="H7:I7"/>
    <mergeCell ref="D8:E8"/>
    <mergeCell ref="F8:G8"/>
    <mergeCell ref="H8:I8"/>
    <mergeCell ref="F6:G6"/>
    <mergeCell ref="H6:I6"/>
    <mergeCell ref="B4:I4"/>
    <mergeCell ref="B5:C5"/>
    <mergeCell ref="D5:E5"/>
    <mergeCell ref="F5:G5"/>
    <mergeCell ref="H5:I5"/>
    <mergeCell ref="B6:C6"/>
    <mergeCell ref="D6:E6"/>
    <mergeCell ref="B17:C17"/>
    <mergeCell ref="D17:E17"/>
    <mergeCell ref="F17:G17"/>
    <mergeCell ref="H17:I17"/>
    <mergeCell ref="B18:C18"/>
    <mergeCell ref="D18:E18"/>
    <mergeCell ref="B15:C15"/>
    <mergeCell ref="D15:E15"/>
    <mergeCell ref="F15:G15"/>
    <mergeCell ref="H15:I15"/>
    <mergeCell ref="D16:E16"/>
    <mergeCell ref="F16:G16"/>
    <mergeCell ref="H16:I16"/>
    <mergeCell ref="B16:C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D12:E12"/>
    <mergeCell ref="F12:G12"/>
    <mergeCell ref="H12:I12"/>
    <mergeCell ref="B12:C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0"/>
  <sheetViews>
    <sheetView zoomScale="80" zoomScaleNormal="80" workbookViewId="0">
      <selection activeCell="P11" sqref="P11"/>
    </sheetView>
  </sheetViews>
  <sheetFormatPr defaultColWidth="12.625" defaultRowHeight="15" customHeight="1"/>
  <cols>
    <col min="1" max="1" width="5" customWidth="1"/>
    <col min="2" max="2" width="29.125" customWidth="1"/>
    <col min="3" max="3" width="21.75" customWidth="1"/>
    <col min="4" max="4" width="15.75" customWidth="1"/>
    <col min="5" max="6" width="12.625" customWidth="1"/>
  </cols>
  <sheetData>
    <row r="1" spans="1:1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>
      <c r="A2" s="10"/>
      <c r="B2" s="78" t="s">
        <v>7</v>
      </c>
      <c r="C2" s="63"/>
      <c r="D2" s="76" t="s">
        <v>8</v>
      </c>
      <c r="E2" s="77"/>
      <c r="F2" s="63"/>
      <c r="G2" s="76" t="s">
        <v>9</v>
      </c>
      <c r="H2" s="77"/>
      <c r="I2" s="63"/>
      <c r="J2" s="76" t="s">
        <v>10</v>
      </c>
      <c r="K2" s="77"/>
      <c r="L2" s="63"/>
    </row>
    <row r="3" spans="1:14" ht="90">
      <c r="A3" s="10"/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 t="s">
        <v>13</v>
      </c>
      <c r="H3" s="11" t="s">
        <v>14</v>
      </c>
      <c r="I3" s="11" t="s">
        <v>15</v>
      </c>
      <c r="J3" s="11" t="s">
        <v>13</v>
      </c>
      <c r="K3" s="11" t="s">
        <v>14</v>
      </c>
      <c r="L3" s="11" t="s">
        <v>15</v>
      </c>
      <c r="N3" s="12" t="s">
        <v>16</v>
      </c>
    </row>
    <row r="4" spans="1:14">
      <c r="A4" s="10"/>
      <c r="B4" s="13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N4" s="14" t="s">
        <v>18</v>
      </c>
    </row>
    <row r="5" spans="1:14">
      <c r="A5" s="10"/>
      <c r="B5" s="13" t="s">
        <v>19</v>
      </c>
      <c r="C5" s="13"/>
      <c r="D5" s="13"/>
      <c r="E5" s="13"/>
      <c r="F5" s="13"/>
      <c r="G5" s="13"/>
      <c r="H5" s="13"/>
      <c r="I5" s="13"/>
      <c r="J5" s="13"/>
      <c r="K5" s="13"/>
      <c r="L5" s="13"/>
      <c r="N5" s="15" t="s">
        <v>20</v>
      </c>
    </row>
    <row r="6" spans="1:14">
      <c r="A6" s="10"/>
      <c r="B6" s="13" t="s">
        <v>21</v>
      </c>
      <c r="C6" s="13"/>
      <c r="D6" s="13"/>
      <c r="E6" s="13"/>
      <c r="F6" s="13"/>
      <c r="G6" s="13"/>
      <c r="H6" s="13"/>
      <c r="I6" s="13"/>
      <c r="J6" s="13"/>
      <c r="K6" s="13"/>
      <c r="L6" s="13"/>
      <c r="N6" s="15" t="s">
        <v>22</v>
      </c>
    </row>
    <row r="7" spans="1:14">
      <c r="A7" s="10"/>
      <c r="B7" s="13" t="s">
        <v>23</v>
      </c>
      <c r="C7" s="13"/>
      <c r="D7" s="13"/>
      <c r="E7" s="13"/>
      <c r="F7" s="13"/>
      <c r="G7" s="13"/>
      <c r="H7" s="13"/>
      <c r="I7" s="13"/>
      <c r="J7" s="13"/>
      <c r="K7" s="13"/>
      <c r="L7" s="13"/>
      <c r="N7" s="15" t="s">
        <v>24</v>
      </c>
    </row>
    <row r="8" spans="1:14">
      <c r="A8" s="10"/>
      <c r="B8" s="13" t="s">
        <v>25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15" t="s">
        <v>26</v>
      </c>
    </row>
    <row r="9" spans="1:14">
      <c r="A9" s="10"/>
      <c r="B9" s="13" t="s">
        <v>27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15" t="s">
        <v>28</v>
      </c>
    </row>
    <row r="10" spans="1:14">
      <c r="A10" s="10"/>
      <c r="B10" s="13" t="s">
        <v>29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15" t="s">
        <v>30</v>
      </c>
    </row>
    <row r="11" spans="1:14">
      <c r="A11" s="10"/>
      <c r="B11" s="13" t="s">
        <v>31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N11" s="15" t="s">
        <v>32</v>
      </c>
    </row>
    <row r="12" spans="1:1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5.75" customHeight="1"/>
    <row r="222" spans="1:12" ht="15.75" customHeight="1"/>
    <row r="223" spans="1:12" ht="15.75" customHeight="1"/>
    <row r="224" spans="1:1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C2"/>
    <mergeCell ref="D2:F2"/>
    <mergeCell ref="G2:I2"/>
    <mergeCell ref="J2:L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0"/>
  <sheetViews>
    <sheetView workbookViewId="0">
      <selection activeCell="C15" sqref="C15"/>
    </sheetView>
  </sheetViews>
  <sheetFormatPr defaultColWidth="12.625" defaultRowHeight="15" customHeight="1"/>
  <cols>
    <col min="1" max="1" width="7.625" customWidth="1"/>
    <col min="2" max="2" width="32" customWidth="1"/>
    <col min="3" max="3" width="34.375" customWidth="1"/>
    <col min="4" max="4" width="46" customWidth="1"/>
    <col min="5" max="6" width="7.625" customWidth="1"/>
  </cols>
  <sheetData>
    <row r="1" spans="2:4" ht="14.25" customHeight="1">
      <c r="D1" s="12" t="s">
        <v>33</v>
      </c>
    </row>
    <row r="2" spans="2:4" ht="14.25" customHeight="1">
      <c r="B2" s="16" t="s">
        <v>34</v>
      </c>
      <c r="C2" s="52" t="s">
        <v>136</v>
      </c>
      <c r="D2" s="17"/>
    </row>
    <row r="3" spans="2:4" ht="14.25" customHeight="1">
      <c r="B3" s="16" t="s">
        <v>35</v>
      </c>
      <c r="C3" s="13"/>
      <c r="D3" s="17"/>
    </row>
    <row r="4" spans="2:4" ht="14.25" customHeight="1">
      <c r="B4" s="18" t="s">
        <v>36</v>
      </c>
      <c r="C4" s="13"/>
      <c r="D4" s="17"/>
    </row>
    <row r="5" spans="2:4" ht="14.25" customHeight="1">
      <c r="B5" s="18" t="s">
        <v>37</v>
      </c>
      <c r="C5" s="13">
        <v>800</v>
      </c>
      <c r="D5" s="53" t="s">
        <v>126</v>
      </c>
    </row>
    <row r="6" spans="2:4" ht="14.25" customHeight="1">
      <c r="B6" s="18" t="s">
        <v>38</v>
      </c>
      <c r="C6" s="54" t="s">
        <v>135</v>
      </c>
      <c r="D6" s="17"/>
    </row>
    <row r="7" spans="2:4" ht="14.25" customHeight="1">
      <c r="B7" s="16" t="s">
        <v>39</v>
      </c>
      <c r="C7" s="13" t="s">
        <v>137</v>
      </c>
      <c r="D7" s="17"/>
    </row>
    <row r="8" spans="2:4" ht="14.25" customHeight="1">
      <c r="B8" s="16" t="s">
        <v>40</v>
      </c>
      <c r="C8" s="13" t="s">
        <v>135</v>
      </c>
      <c r="D8" s="53" t="s">
        <v>127</v>
      </c>
    </row>
    <row r="9" spans="2:4" ht="14.25" customHeight="1">
      <c r="B9" s="16" t="s">
        <v>41</v>
      </c>
      <c r="C9" s="55" t="s">
        <v>138</v>
      </c>
      <c r="D9" s="53" t="s">
        <v>128</v>
      </c>
    </row>
    <row r="10" spans="2:4" ht="14.25" customHeight="1">
      <c r="B10" s="16" t="s">
        <v>42</v>
      </c>
      <c r="C10" s="13"/>
      <c r="D10" s="17"/>
    </row>
    <row r="11" spans="2:4" ht="14.25" customHeight="1">
      <c r="B11" s="16" t="s">
        <v>43</v>
      </c>
      <c r="C11" s="13" t="s">
        <v>139</v>
      </c>
      <c r="D11" s="53" t="s">
        <v>129</v>
      </c>
    </row>
    <row r="12" spans="2:4" ht="14.25" customHeight="1">
      <c r="B12" s="16" t="s">
        <v>44</v>
      </c>
      <c r="C12" s="54">
        <v>0.06</v>
      </c>
      <c r="D12" s="53" t="s">
        <v>130</v>
      </c>
    </row>
    <row r="13" spans="2:4" ht="14.25" customHeight="1">
      <c r="B13" s="16" t="s">
        <v>45</v>
      </c>
      <c r="C13" s="13" t="s">
        <v>135</v>
      </c>
      <c r="D13" s="17"/>
    </row>
    <row r="14" spans="2:4" ht="14.25" customHeight="1">
      <c r="B14" s="16" t="s">
        <v>46</v>
      </c>
      <c r="C14" s="59">
        <v>0.3</v>
      </c>
      <c r="D14" s="17"/>
    </row>
    <row r="15" spans="2:4" ht="14.25" customHeight="1">
      <c r="B15" s="16" t="s">
        <v>47</v>
      </c>
      <c r="C15" s="19"/>
      <c r="D15" s="20" t="s">
        <v>48</v>
      </c>
    </row>
    <row r="16" spans="2:4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0"/>
  <sheetViews>
    <sheetView workbookViewId="0">
      <selection activeCell="B4" sqref="B4"/>
    </sheetView>
  </sheetViews>
  <sheetFormatPr defaultColWidth="12.625" defaultRowHeight="15" customHeight="1"/>
  <cols>
    <col min="1" max="1" width="7.625" customWidth="1"/>
    <col min="2" max="2" width="26.375" customWidth="1"/>
    <col min="3" max="3" width="29.875" customWidth="1"/>
    <col min="4" max="4" width="30.25" customWidth="1"/>
    <col min="5" max="5" width="29.375" customWidth="1"/>
    <col min="6" max="6" width="7.625" customWidth="1"/>
  </cols>
  <sheetData>
    <row r="1" spans="2:5" ht="14.25" customHeight="1"/>
    <row r="2" spans="2:5" ht="14.25" customHeight="1">
      <c r="B2" s="21" t="s">
        <v>49</v>
      </c>
      <c r="C2" s="22" t="s">
        <v>50</v>
      </c>
      <c r="D2" s="22" t="s">
        <v>51</v>
      </c>
      <c r="E2" s="23" t="s">
        <v>52</v>
      </c>
    </row>
    <row r="3" spans="2:5" ht="14.25" customHeight="1">
      <c r="B3" s="57" t="s">
        <v>140</v>
      </c>
      <c r="C3" s="19">
        <v>1</v>
      </c>
      <c r="D3" s="53">
        <v>27990</v>
      </c>
      <c r="E3" s="58">
        <v>27990</v>
      </c>
    </row>
    <row r="4" spans="2:5" ht="14.25" customHeight="1">
      <c r="B4" s="24" t="s">
        <v>141</v>
      </c>
      <c r="C4" s="19">
        <v>1</v>
      </c>
      <c r="D4" s="19">
        <v>10990</v>
      </c>
      <c r="E4" s="25">
        <v>10990</v>
      </c>
    </row>
    <row r="5" spans="2:5" ht="14.25" customHeight="1">
      <c r="B5" s="24" t="s">
        <v>142</v>
      </c>
      <c r="C5" s="19">
        <v>1</v>
      </c>
      <c r="D5" s="19">
        <v>7990</v>
      </c>
      <c r="E5" s="25">
        <v>7990</v>
      </c>
    </row>
    <row r="6" spans="2:5" ht="14.25" customHeight="1">
      <c r="B6" s="24" t="s">
        <v>143</v>
      </c>
      <c r="C6" s="19">
        <v>1</v>
      </c>
      <c r="D6" s="19">
        <v>8690</v>
      </c>
      <c r="E6" s="25">
        <v>8690</v>
      </c>
    </row>
    <row r="7" spans="2:5" ht="14.25" customHeight="1">
      <c r="B7" s="24" t="s">
        <v>144</v>
      </c>
      <c r="C7" s="19">
        <v>1</v>
      </c>
      <c r="D7" s="19">
        <v>7499</v>
      </c>
      <c r="E7" s="25">
        <v>7499</v>
      </c>
    </row>
    <row r="8" spans="2:5" ht="14.25" customHeight="1">
      <c r="B8" s="24" t="s">
        <v>142</v>
      </c>
      <c r="C8" s="19">
        <v>66</v>
      </c>
      <c r="D8" s="19">
        <v>1700</v>
      </c>
      <c r="E8" s="25">
        <v>125400</v>
      </c>
    </row>
    <row r="9" spans="2:5" ht="14.25" customHeight="1">
      <c r="B9" s="24" t="s">
        <v>145</v>
      </c>
      <c r="C9" s="19">
        <v>6</v>
      </c>
      <c r="D9" s="19">
        <v>8000</v>
      </c>
      <c r="E9" s="25">
        <v>48000</v>
      </c>
    </row>
    <row r="10" spans="2:5" ht="14.25" customHeight="1">
      <c r="B10" s="24" t="s">
        <v>146</v>
      </c>
      <c r="C10" s="19">
        <v>6</v>
      </c>
      <c r="D10" s="19">
        <v>4399</v>
      </c>
      <c r="E10" s="25">
        <v>26394</v>
      </c>
    </row>
    <row r="11" spans="2:5" ht="14.25" customHeight="1">
      <c r="B11" s="24" t="s">
        <v>147</v>
      </c>
      <c r="C11" s="19"/>
      <c r="D11" s="19"/>
      <c r="E11" s="25">
        <v>3000</v>
      </c>
    </row>
    <row r="12" spans="2:5" ht="14.25" customHeight="1">
      <c r="B12" s="24" t="s">
        <v>148</v>
      </c>
      <c r="C12" s="19">
        <v>9</v>
      </c>
      <c r="D12" s="19">
        <v>300</v>
      </c>
      <c r="E12" s="25">
        <v>2700</v>
      </c>
    </row>
    <row r="13" spans="2:5" ht="14.25" customHeight="1">
      <c r="B13" s="24" t="s">
        <v>149</v>
      </c>
      <c r="C13" s="19">
        <v>6</v>
      </c>
      <c r="D13" s="19">
        <v>15000</v>
      </c>
      <c r="E13" s="25">
        <v>90000</v>
      </c>
    </row>
    <row r="14" spans="2:5" ht="14.25" customHeight="1">
      <c r="B14" s="24" t="s">
        <v>150</v>
      </c>
      <c r="C14" s="19">
        <v>6</v>
      </c>
      <c r="D14" s="60">
        <v>4000</v>
      </c>
      <c r="E14" s="25">
        <v>24000</v>
      </c>
    </row>
    <row r="15" spans="2:5" ht="14.25" customHeight="1">
      <c r="B15" s="24"/>
      <c r="C15" s="19"/>
      <c r="E15" s="25"/>
    </row>
    <row r="16" spans="2:5" ht="14.25" customHeight="1">
      <c r="B16" s="24"/>
      <c r="C16" s="19"/>
      <c r="D16" s="19"/>
      <c r="E16" s="25"/>
    </row>
    <row r="17" spans="2:5" ht="14.25" customHeight="1">
      <c r="B17" s="24"/>
      <c r="C17" s="19"/>
      <c r="D17" s="19"/>
      <c r="E17" s="25"/>
    </row>
    <row r="18" spans="2:5" ht="14.25" customHeight="1">
      <c r="B18" s="24"/>
      <c r="C18" s="19"/>
      <c r="D18" s="19"/>
      <c r="E18" s="25"/>
    </row>
    <row r="19" spans="2:5" ht="14.25" customHeight="1">
      <c r="B19" s="24"/>
      <c r="C19" s="19"/>
      <c r="D19" s="19"/>
      <c r="E19" s="25"/>
    </row>
    <row r="20" spans="2:5" ht="14.25" customHeight="1">
      <c r="B20" s="24"/>
      <c r="C20" s="19"/>
      <c r="D20" s="19"/>
      <c r="E20" s="25"/>
    </row>
    <row r="21" spans="2:5" ht="14.25" customHeight="1">
      <c r="B21" s="24"/>
      <c r="C21" s="19"/>
      <c r="D21" s="19"/>
      <c r="E21" s="25"/>
    </row>
    <row r="22" spans="2:5" ht="14.25" customHeight="1">
      <c r="B22" s="26"/>
      <c r="C22" s="27"/>
      <c r="D22" s="27"/>
      <c r="E22" s="28"/>
    </row>
    <row r="23" spans="2:5" ht="14.25" customHeight="1">
      <c r="B23" s="79" t="s">
        <v>53</v>
      </c>
      <c r="C23" s="69"/>
      <c r="D23" s="69"/>
      <c r="E23" s="29">
        <v>382653</v>
      </c>
    </row>
    <row r="24" spans="2:5" ht="14.25" customHeight="1"/>
    <row r="25" spans="2:5" ht="14.25" customHeight="1"/>
    <row r="26" spans="2:5" ht="14.25" customHeight="1"/>
    <row r="27" spans="2:5" ht="14.25" customHeight="1"/>
    <row r="28" spans="2:5" ht="14.25" customHeight="1"/>
    <row r="29" spans="2:5" ht="14.25" customHeight="1"/>
    <row r="30" spans="2:5" ht="14.25" customHeight="1"/>
    <row r="31" spans="2:5" ht="14.25" customHeight="1"/>
    <row r="32" spans="2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3:D23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0"/>
  <sheetViews>
    <sheetView zoomScaleNormal="100" workbookViewId="0">
      <selection activeCell="C11" sqref="C11:F11"/>
    </sheetView>
  </sheetViews>
  <sheetFormatPr defaultColWidth="12.625" defaultRowHeight="15" customHeight="1"/>
  <cols>
    <col min="1" max="1" width="7.625" customWidth="1"/>
    <col min="2" max="2" width="17.375" customWidth="1"/>
    <col min="3" max="3" width="43" customWidth="1"/>
    <col min="4" max="6" width="17.375" customWidth="1"/>
  </cols>
  <sheetData>
    <row r="1" spans="2:6" ht="14.25" customHeight="1"/>
    <row r="2" spans="2:6" ht="14.25" customHeight="1">
      <c r="B2" s="85" t="s">
        <v>54</v>
      </c>
      <c r="C2" s="86" t="s">
        <v>55</v>
      </c>
      <c r="D2" s="63"/>
      <c r="E2" s="86" t="s">
        <v>56</v>
      </c>
      <c r="F2" s="63"/>
    </row>
    <row r="3" spans="2:6" ht="14.25" customHeight="1">
      <c r="B3" s="84"/>
      <c r="C3" s="30" t="s">
        <v>49</v>
      </c>
      <c r="D3" s="30" t="s">
        <v>57</v>
      </c>
      <c r="E3" s="30" t="s">
        <v>49</v>
      </c>
      <c r="F3" s="30" t="s">
        <v>57</v>
      </c>
    </row>
    <row r="4" spans="2:6" ht="14.25" customHeight="1">
      <c r="B4" s="82" t="s">
        <v>131</v>
      </c>
      <c r="C4" s="31" t="s">
        <v>154</v>
      </c>
      <c r="D4" s="31">
        <v>46099</v>
      </c>
      <c r="E4" s="31" t="s">
        <v>151</v>
      </c>
      <c r="F4" s="31">
        <v>501</v>
      </c>
    </row>
    <row r="5" spans="2:6" ht="14.25" customHeight="1">
      <c r="B5" s="83"/>
      <c r="C5" s="31"/>
      <c r="D5" s="61">
        <v>0.4</v>
      </c>
      <c r="E5" s="31"/>
      <c r="F5" s="31"/>
    </row>
    <row r="6" spans="2:6" ht="14.25" customHeight="1">
      <c r="B6" s="83"/>
      <c r="C6" s="31"/>
      <c r="D6" s="31"/>
      <c r="E6" s="31"/>
      <c r="F6" s="31"/>
    </row>
    <row r="7" spans="2:6" ht="14.25" customHeight="1">
      <c r="B7" s="83"/>
      <c r="C7" s="31"/>
      <c r="D7" s="31"/>
      <c r="E7" s="31"/>
      <c r="F7" s="31"/>
    </row>
    <row r="8" spans="2:6" ht="14.25" customHeight="1">
      <c r="B8" s="84"/>
      <c r="C8" s="31"/>
      <c r="D8" s="31"/>
      <c r="E8" s="31"/>
      <c r="F8" s="31"/>
    </row>
    <row r="9" spans="2:6" ht="14.25" customHeight="1">
      <c r="B9" s="32" t="s">
        <v>58</v>
      </c>
      <c r="C9" s="80" t="s">
        <v>152</v>
      </c>
      <c r="D9" s="77"/>
      <c r="E9" s="77"/>
      <c r="F9" s="63"/>
    </row>
    <row r="10" spans="2:6" ht="14.25" customHeight="1">
      <c r="B10" s="32" t="s">
        <v>59</v>
      </c>
      <c r="C10" s="80">
        <v>47500</v>
      </c>
      <c r="D10" s="77"/>
      <c r="E10" s="77"/>
      <c r="F10" s="63"/>
    </row>
    <row r="11" spans="2:6" ht="14.25" customHeight="1">
      <c r="B11" s="32" t="s">
        <v>60</v>
      </c>
      <c r="C11" s="80">
        <v>900</v>
      </c>
      <c r="D11" s="77"/>
      <c r="E11" s="77"/>
      <c r="F11" s="63"/>
    </row>
    <row r="12" spans="2:6" ht="14.25" customHeight="1">
      <c r="B12" s="32" t="s">
        <v>61</v>
      </c>
      <c r="C12" s="81" t="s">
        <v>62</v>
      </c>
      <c r="D12" s="77"/>
      <c r="E12" s="77"/>
      <c r="F12" s="63"/>
    </row>
    <row r="13" spans="2:6" ht="14.25" customHeight="1"/>
    <row r="14" spans="2:6" ht="14.25" customHeight="1">
      <c r="B14" s="85" t="s">
        <v>54</v>
      </c>
      <c r="C14" s="86" t="s">
        <v>55</v>
      </c>
      <c r="D14" s="63"/>
      <c r="E14" s="86" t="s">
        <v>56</v>
      </c>
      <c r="F14" s="63"/>
    </row>
    <row r="15" spans="2:6" ht="14.25" customHeight="1">
      <c r="B15" s="84"/>
      <c r="C15" s="30" t="s">
        <v>49</v>
      </c>
      <c r="D15" s="30" t="s">
        <v>57</v>
      </c>
      <c r="E15" s="30" t="s">
        <v>49</v>
      </c>
      <c r="F15" s="30" t="s">
        <v>57</v>
      </c>
    </row>
    <row r="16" spans="2:6" ht="14.25" customHeight="1">
      <c r="B16" s="82" t="s">
        <v>133</v>
      </c>
      <c r="C16" s="31" t="s">
        <v>154</v>
      </c>
      <c r="D16" s="31">
        <v>46099</v>
      </c>
      <c r="E16" s="31" t="s">
        <v>153</v>
      </c>
      <c r="F16" s="31">
        <v>501</v>
      </c>
    </row>
    <row r="17" spans="2:6" ht="14.25" customHeight="1">
      <c r="B17" s="83"/>
      <c r="C17" s="31" t="s">
        <v>155</v>
      </c>
      <c r="D17" s="61">
        <v>0.4</v>
      </c>
      <c r="E17" s="31"/>
      <c r="F17" s="31"/>
    </row>
    <row r="18" spans="2:6" ht="14.25" customHeight="1">
      <c r="B18" s="83"/>
      <c r="C18" s="31"/>
      <c r="D18" s="31"/>
      <c r="E18" s="31"/>
      <c r="F18" s="31"/>
    </row>
    <row r="19" spans="2:6" ht="14.25" customHeight="1">
      <c r="B19" s="83"/>
      <c r="C19" s="31"/>
      <c r="D19" s="31"/>
      <c r="E19" s="31"/>
      <c r="F19" s="31"/>
    </row>
    <row r="20" spans="2:6" ht="14.25" customHeight="1">
      <c r="B20" s="84"/>
      <c r="C20" s="31"/>
      <c r="D20" s="31"/>
      <c r="E20" s="31"/>
      <c r="F20" s="31"/>
    </row>
    <row r="21" spans="2:6" ht="14.25" customHeight="1">
      <c r="B21" s="32" t="s">
        <v>58</v>
      </c>
      <c r="C21" s="80" t="s">
        <v>152</v>
      </c>
      <c r="D21" s="77"/>
      <c r="E21" s="77"/>
      <c r="F21" s="63"/>
    </row>
    <row r="22" spans="2:6" ht="14.25" customHeight="1">
      <c r="B22" s="32" t="s">
        <v>59</v>
      </c>
      <c r="C22" s="80">
        <v>47500</v>
      </c>
      <c r="D22" s="77"/>
      <c r="E22" s="77"/>
      <c r="F22" s="63"/>
    </row>
    <row r="23" spans="2:6" ht="14.25" customHeight="1">
      <c r="B23" s="32" t="s">
        <v>60</v>
      </c>
      <c r="C23" s="80">
        <v>1100</v>
      </c>
      <c r="D23" s="77"/>
      <c r="E23" s="77"/>
      <c r="F23" s="63"/>
    </row>
    <row r="24" spans="2:6" ht="14.25" customHeight="1">
      <c r="B24" s="32" t="s">
        <v>61</v>
      </c>
      <c r="C24" s="81" t="s">
        <v>62</v>
      </c>
      <c r="D24" s="77"/>
      <c r="E24" s="77"/>
      <c r="F24" s="63"/>
    </row>
    <row r="25" spans="2:6" ht="14.25" customHeight="1"/>
    <row r="26" spans="2:6" ht="14.25" customHeight="1">
      <c r="B26" s="85" t="s">
        <v>54</v>
      </c>
      <c r="C26" s="86" t="s">
        <v>55</v>
      </c>
      <c r="D26" s="63"/>
      <c r="E26" s="86" t="s">
        <v>56</v>
      </c>
      <c r="F26" s="63"/>
    </row>
    <row r="27" spans="2:6" ht="14.25" customHeight="1">
      <c r="B27" s="84"/>
      <c r="C27" s="30" t="s">
        <v>49</v>
      </c>
      <c r="D27" s="30" t="s">
        <v>57</v>
      </c>
      <c r="E27" s="30" t="s">
        <v>49</v>
      </c>
      <c r="F27" s="30">
        <v>501</v>
      </c>
    </row>
    <row r="28" spans="2:6" ht="14.25" customHeight="1">
      <c r="B28" s="82" t="s">
        <v>134</v>
      </c>
      <c r="C28" s="31" t="s">
        <v>154</v>
      </c>
      <c r="D28" s="31">
        <v>46099</v>
      </c>
      <c r="E28" s="31" t="s">
        <v>156</v>
      </c>
      <c r="F28" s="31">
        <v>501</v>
      </c>
    </row>
    <row r="29" spans="2:6" ht="14.25" customHeight="1">
      <c r="B29" s="83"/>
      <c r="C29" s="31" t="s">
        <v>155</v>
      </c>
      <c r="D29" s="61">
        <v>0.4</v>
      </c>
      <c r="E29" s="31"/>
      <c r="F29" s="31"/>
    </row>
    <row r="30" spans="2:6" ht="14.25" customHeight="1">
      <c r="B30" s="83"/>
      <c r="C30" s="31"/>
      <c r="D30" s="31"/>
      <c r="E30" s="31"/>
      <c r="F30" s="31"/>
    </row>
    <row r="31" spans="2:6" ht="14.25" customHeight="1">
      <c r="B31" s="83"/>
      <c r="C31" s="31"/>
      <c r="D31" s="31"/>
      <c r="E31" s="31"/>
      <c r="F31" s="31"/>
    </row>
    <row r="32" spans="2:6" ht="14.25" customHeight="1">
      <c r="B32" s="84"/>
      <c r="C32" s="31"/>
      <c r="D32" s="31"/>
      <c r="E32" s="31"/>
      <c r="F32" s="31"/>
    </row>
    <row r="33" spans="2:6" ht="14.25" customHeight="1">
      <c r="B33" s="32" t="s">
        <v>58</v>
      </c>
      <c r="C33" s="80" t="s">
        <v>152</v>
      </c>
      <c r="D33" s="77"/>
      <c r="E33" s="77"/>
      <c r="F33" s="63"/>
    </row>
    <row r="34" spans="2:6" ht="14.25" customHeight="1">
      <c r="B34" s="32" t="s">
        <v>59</v>
      </c>
      <c r="C34" s="80">
        <v>47500</v>
      </c>
      <c r="D34" s="77"/>
      <c r="E34" s="77"/>
      <c r="F34" s="63"/>
    </row>
    <row r="35" spans="2:6" ht="14.25" customHeight="1">
      <c r="B35" s="32" t="s">
        <v>60</v>
      </c>
      <c r="C35" s="80">
        <v>1300</v>
      </c>
      <c r="D35" s="77"/>
      <c r="E35" s="77"/>
      <c r="F35" s="63"/>
    </row>
    <row r="36" spans="2:6" ht="14.25" customHeight="1">
      <c r="B36" s="32" t="s">
        <v>61</v>
      </c>
      <c r="C36" s="81" t="s">
        <v>62</v>
      </c>
      <c r="D36" s="77"/>
      <c r="E36" s="77"/>
      <c r="F36" s="63"/>
    </row>
    <row r="37" spans="2:6" ht="14.25" customHeight="1"/>
    <row r="38" spans="2:6" ht="14.25" customHeight="1">
      <c r="B38" s="85" t="s">
        <v>54</v>
      </c>
      <c r="C38" s="86" t="s">
        <v>55</v>
      </c>
      <c r="D38" s="63"/>
      <c r="E38" s="86" t="s">
        <v>56</v>
      </c>
      <c r="F38" s="63"/>
    </row>
    <row r="39" spans="2:6" ht="14.25" customHeight="1">
      <c r="B39" s="84"/>
      <c r="C39" s="30" t="s">
        <v>49</v>
      </c>
      <c r="D39" s="30" t="s">
        <v>57</v>
      </c>
      <c r="E39" s="30" t="s">
        <v>49</v>
      </c>
      <c r="F39" s="30" t="s">
        <v>57</v>
      </c>
    </row>
    <row r="40" spans="2:6" ht="14.25" customHeight="1">
      <c r="B40" s="82" t="s">
        <v>157</v>
      </c>
      <c r="C40" s="31" t="s">
        <v>154</v>
      </c>
      <c r="D40" s="31">
        <v>46099</v>
      </c>
      <c r="E40" s="31" t="s">
        <v>156</v>
      </c>
      <c r="F40" s="31">
        <v>501</v>
      </c>
    </row>
    <row r="41" spans="2:6" ht="14.25" customHeight="1">
      <c r="B41" s="83"/>
      <c r="C41" s="31" t="s">
        <v>155</v>
      </c>
      <c r="D41" s="61">
        <v>0.4</v>
      </c>
      <c r="E41" s="31"/>
      <c r="F41" s="31"/>
    </row>
    <row r="42" spans="2:6" ht="14.25" customHeight="1">
      <c r="B42" s="83"/>
      <c r="C42" s="31"/>
      <c r="D42" s="31"/>
      <c r="E42" s="31"/>
      <c r="F42" s="31"/>
    </row>
    <row r="43" spans="2:6" ht="14.25" customHeight="1">
      <c r="B43" s="83"/>
      <c r="C43" s="31"/>
      <c r="D43" s="31"/>
      <c r="E43" s="31"/>
      <c r="F43" s="31"/>
    </row>
    <row r="44" spans="2:6" ht="14.25" customHeight="1">
      <c r="B44" s="84"/>
      <c r="C44" s="31"/>
      <c r="D44" s="31"/>
      <c r="E44" s="31"/>
      <c r="F44" s="31"/>
    </row>
    <row r="45" spans="2:6" ht="14.25" customHeight="1">
      <c r="B45" s="32" t="s">
        <v>58</v>
      </c>
      <c r="C45" s="80" t="s">
        <v>152</v>
      </c>
      <c r="D45" s="77"/>
      <c r="E45" s="77"/>
      <c r="F45" s="63"/>
    </row>
    <row r="46" spans="2:6" ht="14.25" customHeight="1">
      <c r="B46" s="32" t="s">
        <v>59</v>
      </c>
      <c r="C46" s="80">
        <v>47500</v>
      </c>
      <c r="D46" s="77"/>
      <c r="E46" s="77"/>
      <c r="F46" s="63"/>
    </row>
    <row r="47" spans="2:6" ht="14.25" customHeight="1">
      <c r="B47" s="32" t="s">
        <v>60</v>
      </c>
      <c r="C47" s="80">
        <v>1400</v>
      </c>
      <c r="D47" s="77"/>
      <c r="E47" s="77"/>
      <c r="F47" s="63"/>
    </row>
    <row r="48" spans="2:6" ht="14.25" customHeight="1">
      <c r="B48" s="32" t="s">
        <v>61</v>
      </c>
      <c r="C48" s="81" t="s">
        <v>62</v>
      </c>
      <c r="D48" s="77"/>
      <c r="E48" s="77"/>
      <c r="F48" s="63"/>
    </row>
    <row r="49" spans="2:6" ht="14.25" customHeight="1"/>
    <row r="50" spans="2:6" ht="14.25" customHeight="1">
      <c r="B50" s="85" t="s">
        <v>54</v>
      </c>
      <c r="C50" s="86" t="s">
        <v>55</v>
      </c>
      <c r="D50" s="63"/>
      <c r="E50" s="86" t="s">
        <v>56</v>
      </c>
      <c r="F50" s="63"/>
    </row>
    <row r="51" spans="2:6" ht="14.25" customHeight="1">
      <c r="B51" s="84"/>
      <c r="C51" s="30" t="s">
        <v>49</v>
      </c>
      <c r="D51" s="30" t="s">
        <v>57</v>
      </c>
      <c r="E51" s="30" t="s">
        <v>49</v>
      </c>
      <c r="F51" s="30" t="s">
        <v>57</v>
      </c>
    </row>
    <row r="52" spans="2:6" ht="14.25" customHeight="1">
      <c r="B52" s="82" t="s">
        <v>158</v>
      </c>
      <c r="C52" s="31" t="s">
        <v>154</v>
      </c>
      <c r="D52" s="31">
        <v>46099</v>
      </c>
      <c r="E52" s="31" t="s">
        <v>156</v>
      </c>
      <c r="F52" s="31">
        <v>501</v>
      </c>
    </row>
    <row r="53" spans="2:6" ht="14.25" customHeight="1">
      <c r="B53" s="83"/>
      <c r="C53" s="31" t="s">
        <v>155</v>
      </c>
      <c r="D53" s="61">
        <v>0.4</v>
      </c>
      <c r="E53" s="31"/>
      <c r="F53" s="31"/>
    </row>
    <row r="54" spans="2:6" ht="14.25" customHeight="1">
      <c r="B54" s="83"/>
      <c r="C54" s="31"/>
      <c r="D54" s="31"/>
      <c r="E54" s="31"/>
      <c r="F54" s="31"/>
    </row>
    <row r="55" spans="2:6" ht="14.25" customHeight="1">
      <c r="B55" s="83"/>
      <c r="C55" s="31"/>
      <c r="D55" s="31"/>
      <c r="E55" s="31"/>
      <c r="F55" s="31"/>
    </row>
    <row r="56" spans="2:6" ht="14.25" customHeight="1">
      <c r="B56" s="84"/>
      <c r="C56" s="31"/>
      <c r="D56" s="31"/>
      <c r="E56" s="31"/>
      <c r="F56" s="31"/>
    </row>
    <row r="57" spans="2:6" ht="14.25" customHeight="1">
      <c r="B57" s="32" t="s">
        <v>58</v>
      </c>
      <c r="C57" s="80" t="s">
        <v>152</v>
      </c>
      <c r="D57" s="77"/>
      <c r="E57" s="77"/>
      <c r="F57" s="63"/>
    </row>
    <row r="58" spans="2:6" ht="14.25" customHeight="1">
      <c r="B58" s="32" t="s">
        <v>59</v>
      </c>
      <c r="C58" s="80">
        <v>47500</v>
      </c>
      <c r="D58" s="77"/>
      <c r="E58" s="77"/>
      <c r="F58" s="63"/>
    </row>
    <row r="59" spans="2:6" ht="14.25" customHeight="1">
      <c r="B59" s="32" t="s">
        <v>60</v>
      </c>
      <c r="C59" s="80">
        <v>1500</v>
      </c>
      <c r="D59" s="77"/>
      <c r="E59" s="77"/>
      <c r="F59" s="63"/>
    </row>
    <row r="60" spans="2:6" ht="14.25" customHeight="1">
      <c r="B60" s="32" t="s">
        <v>61</v>
      </c>
      <c r="C60" s="81" t="s">
        <v>62</v>
      </c>
      <c r="D60" s="77"/>
      <c r="E60" s="77"/>
      <c r="F60" s="63"/>
    </row>
    <row r="61" spans="2:6" ht="14.25" customHeight="1"/>
    <row r="62" spans="2:6" ht="14.25" customHeight="1">
      <c r="B62" s="85"/>
      <c r="C62" s="86"/>
      <c r="D62" s="63"/>
      <c r="E62" s="86"/>
      <c r="F62" s="63"/>
    </row>
    <row r="63" spans="2:6" ht="14.25" customHeight="1">
      <c r="B63" s="84"/>
      <c r="C63" s="30"/>
      <c r="D63" s="30"/>
      <c r="E63" s="30"/>
      <c r="F63" s="30"/>
    </row>
    <row r="64" spans="2:6" ht="14.25" customHeight="1">
      <c r="B64" s="82"/>
      <c r="C64" s="31"/>
      <c r="D64" s="31"/>
      <c r="E64" s="31"/>
      <c r="F64" s="31"/>
    </row>
    <row r="65" spans="2:6" ht="14.25" customHeight="1">
      <c r="B65" s="83"/>
      <c r="C65" s="31"/>
      <c r="D65" s="31"/>
      <c r="E65" s="31"/>
      <c r="F65" s="31"/>
    </row>
    <row r="66" spans="2:6" ht="14.25" customHeight="1">
      <c r="B66" s="83"/>
      <c r="C66" s="31"/>
      <c r="D66" s="31"/>
      <c r="E66" s="31"/>
      <c r="F66" s="31"/>
    </row>
    <row r="67" spans="2:6" ht="14.25" customHeight="1">
      <c r="B67" s="83"/>
      <c r="C67" s="31"/>
      <c r="D67" s="31"/>
      <c r="E67" s="31"/>
      <c r="F67" s="31"/>
    </row>
    <row r="68" spans="2:6" ht="14.25" customHeight="1">
      <c r="B68" s="84"/>
      <c r="C68" s="31"/>
      <c r="D68" s="31"/>
      <c r="E68" s="31"/>
      <c r="F68" s="31"/>
    </row>
    <row r="69" spans="2:6" ht="14.25" customHeight="1">
      <c r="B69" s="32"/>
      <c r="C69" s="80"/>
      <c r="D69" s="77"/>
      <c r="E69" s="77"/>
      <c r="F69" s="63"/>
    </row>
    <row r="70" spans="2:6" ht="14.25" customHeight="1">
      <c r="B70" s="32"/>
      <c r="C70" s="80"/>
      <c r="D70" s="77"/>
      <c r="E70" s="77"/>
      <c r="F70" s="63"/>
    </row>
    <row r="71" spans="2:6" ht="14.25" customHeight="1">
      <c r="B71" s="32"/>
      <c r="C71" s="80"/>
      <c r="D71" s="77"/>
      <c r="E71" s="77"/>
      <c r="F71" s="63"/>
    </row>
    <row r="72" spans="2:6" ht="14.25" customHeight="1">
      <c r="B72" s="32"/>
      <c r="C72" s="81"/>
      <c r="D72" s="77"/>
      <c r="E72" s="77"/>
      <c r="F72" s="63"/>
    </row>
    <row r="73" spans="2:6" ht="14.25" customHeight="1"/>
    <row r="74" spans="2:6" ht="14.25" customHeight="1"/>
    <row r="75" spans="2:6" ht="14.25" customHeight="1"/>
    <row r="76" spans="2:6" ht="14.25" customHeight="1"/>
    <row r="77" spans="2:6" ht="14.25" customHeight="1"/>
    <row r="78" spans="2:6" ht="14.25" customHeight="1"/>
    <row r="79" spans="2:6" ht="14.25" customHeight="1"/>
    <row r="80" spans="2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C70:F70"/>
    <mergeCell ref="C71:F71"/>
    <mergeCell ref="C72:F72"/>
    <mergeCell ref="B62:B63"/>
    <mergeCell ref="C62:D62"/>
    <mergeCell ref="E62:F62"/>
    <mergeCell ref="B64:B68"/>
    <mergeCell ref="C69:F69"/>
    <mergeCell ref="B52:B56"/>
    <mergeCell ref="C57:F57"/>
    <mergeCell ref="C58:F58"/>
    <mergeCell ref="C59:F59"/>
    <mergeCell ref="C60:F60"/>
    <mergeCell ref="C46:F46"/>
    <mergeCell ref="C47:F47"/>
    <mergeCell ref="C48:F48"/>
    <mergeCell ref="B50:B51"/>
    <mergeCell ref="C50:D50"/>
    <mergeCell ref="E50:F50"/>
    <mergeCell ref="B38:B39"/>
    <mergeCell ref="C38:D38"/>
    <mergeCell ref="E38:F38"/>
    <mergeCell ref="B40:B44"/>
    <mergeCell ref="C45:F45"/>
    <mergeCell ref="B26:B27"/>
    <mergeCell ref="C26:D26"/>
    <mergeCell ref="E26:F26"/>
    <mergeCell ref="B28:B32"/>
    <mergeCell ref="C33:F33"/>
    <mergeCell ref="C34:F34"/>
    <mergeCell ref="C35:F35"/>
    <mergeCell ref="C36:F36"/>
    <mergeCell ref="C21:F21"/>
    <mergeCell ref="C22:F22"/>
    <mergeCell ref="C23:F23"/>
    <mergeCell ref="C24:F24"/>
    <mergeCell ref="B2:B3"/>
    <mergeCell ref="C2:D2"/>
    <mergeCell ref="E2:F2"/>
    <mergeCell ref="C9:F9"/>
    <mergeCell ref="C10:F10"/>
    <mergeCell ref="C11:F11"/>
    <mergeCell ref="C12:F12"/>
    <mergeCell ref="B4:B8"/>
    <mergeCell ref="B14:B15"/>
    <mergeCell ref="B16:B20"/>
    <mergeCell ref="C14:D14"/>
    <mergeCell ref="E14:F14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O5" sqref="O5"/>
    </sheetView>
  </sheetViews>
  <sheetFormatPr defaultColWidth="12.625" defaultRowHeight="15" customHeight="1"/>
  <cols>
    <col min="1" max="1" width="7.625" customWidth="1"/>
    <col min="2" max="2" width="15.375" customWidth="1"/>
    <col min="3" max="22" width="6.25" customWidth="1"/>
    <col min="23" max="26" width="7.625" customWidth="1"/>
  </cols>
  <sheetData>
    <row r="1" spans="1:26" ht="14.25" customHeight="1">
      <c r="B1" s="1"/>
    </row>
    <row r="2" spans="1:26" ht="14.25" customHeight="1">
      <c r="B2" s="1"/>
      <c r="C2" s="87" t="s">
        <v>63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67"/>
    </row>
    <row r="3" spans="1:26" ht="14.25" customHeight="1">
      <c r="B3" s="1"/>
      <c r="C3" s="89" t="s">
        <v>64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 t="s">
        <v>65</v>
      </c>
      <c r="P3" s="90"/>
      <c r="Q3" s="90"/>
      <c r="R3" s="91"/>
      <c r="S3" s="92" t="s">
        <v>66</v>
      </c>
      <c r="T3" s="90"/>
      <c r="U3" s="90"/>
      <c r="V3" s="93"/>
    </row>
    <row r="4" spans="1:26" ht="14.25" customHeight="1">
      <c r="A4" s="33"/>
      <c r="B4" s="34" t="s">
        <v>54</v>
      </c>
      <c r="C4" s="35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6">
        <v>9</v>
      </c>
      <c r="L4" s="36">
        <v>10</v>
      </c>
      <c r="M4" s="36">
        <v>11</v>
      </c>
      <c r="N4" s="37">
        <v>12</v>
      </c>
      <c r="O4" s="35" t="s">
        <v>67</v>
      </c>
      <c r="P4" s="36" t="s">
        <v>68</v>
      </c>
      <c r="Q4" s="36" t="s">
        <v>69</v>
      </c>
      <c r="R4" s="37" t="s">
        <v>70</v>
      </c>
      <c r="S4" s="35" t="s">
        <v>67</v>
      </c>
      <c r="T4" s="36" t="s">
        <v>68</v>
      </c>
      <c r="U4" s="36" t="s">
        <v>69</v>
      </c>
      <c r="V4" s="37" t="s">
        <v>70</v>
      </c>
      <c r="W4" s="33"/>
      <c r="X4" s="33"/>
      <c r="Y4" s="33"/>
      <c r="Z4" s="33"/>
    </row>
    <row r="5" spans="1:26" ht="14.25" customHeight="1">
      <c r="B5" s="56" t="s">
        <v>131</v>
      </c>
      <c r="C5" s="24">
        <v>25</v>
      </c>
      <c r="D5" s="19">
        <v>30</v>
      </c>
      <c r="E5" s="19">
        <v>30</v>
      </c>
      <c r="F5" s="19">
        <v>30</v>
      </c>
      <c r="G5" s="19">
        <v>20</v>
      </c>
      <c r="H5" s="19">
        <v>15</v>
      </c>
      <c r="I5" s="19">
        <v>16</v>
      </c>
      <c r="J5" s="19">
        <v>18</v>
      </c>
      <c r="K5" s="19">
        <v>24</v>
      </c>
      <c r="L5" s="19">
        <v>28</v>
      </c>
      <c r="M5" s="19">
        <v>27</v>
      </c>
      <c r="N5" s="25">
        <v>22</v>
      </c>
      <c r="O5" s="24">
        <v>90</v>
      </c>
      <c r="P5" s="19">
        <v>60</v>
      </c>
      <c r="Q5" s="19">
        <v>72</v>
      </c>
      <c r="R5" s="25">
        <v>78</v>
      </c>
      <c r="S5" s="24">
        <v>69</v>
      </c>
      <c r="T5" s="19">
        <v>75</v>
      </c>
      <c r="U5" s="19">
        <v>75</v>
      </c>
      <c r="V5" s="25">
        <v>75</v>
      </c>
    </row>
    <row r="6" spans="1:26" ht="14.25" customHeight="1">
      <c r="B6" s="56" t="s">
        <v>132</v>
      </c>
      <c r="C6" s="24">
        <v>25</v>
      </c>
      <c r="D6" s="19">
        <v>27</v>
      </c>
      <c r="E6" s="19">
        <v>30</v>
      </c>
      <c r="F6" s="19">
        <v>29</v>
      </c>
      <c r="G6" s="19">
        <v>10</v>
      </c>
      <c r="H6" s="19">
        <v>10</v>
      </c>
      <c r="I6" s="19">
        <v>12</v>
      </c>
      <c r="J6" s="19">
        <v>20</v>
      </c>
      <c r="K6" s="19">
        <v>23</v>
      </c>
      <c r="L6" s="19">
        <v>27</v>
      </c>
      <c r="M6" s="19">
        <v>26</v>
      </c>
      <c r="N6" s="25">
        <v>21</v>
      </c>
      <c r="O6" s="24">
        <v>90</v>
      </c>
      <c r="P6" s="19">
        <v>66</v>
      </c>
      <c r="Q6" s="19">
        <v>69</v>
      </c>
      <c r="R6" s="25">
        <v>60</v>
      </c>
      <c r="S6" s="24">
        <v>66</v>
      </c>
      <c r="T6" s="19">
        <v>72</v>
      </c>
      <c r="U6" s="19">
        <v>66</v>
      </c>
      <c r="V6" s="25">
        <v>78</v>
      </c>
    </row>
    <row r="7" spans="1:26" ht="14.25" customHeight="1">
      <c r="B7" s="56" t="s">
        <v>133</v>
      </c>
      <c r="C7" s="24">
        <v>25</v>
      </c>
      <c r="D7" s="19">
        <v>24</v>
      </c>
      <c r="E7" s="19">
        <v>26</v>
      </c>
      <c r="F7" s="19">
        <v>24</v>
      </c>
      <c r="G7" s="19">
        <v>9</v>
      </c>
      <c r="H7" s="19">
        <v>8</v>
      </c>
      <c r="I7" s="19">
        <v>7</v>
      </c>
      <c r="J7" s="19">
        <v>18</v>
      </c>
      <c r="K7" s="19">
        <v>24</v>
      </c>
      <c r="L7" s="19">
        <v>26</v>
      </c>
      <c r="M7" s="19">
        <v>25</v>
      </c>
      <c r="N7" s="25">
        <v>23</v>
      </c>
      <c r="O7" s="24">
        <v>75</v>
      </c>
      <c r="P7" s="19">
        <v>59</v>
      </c>
      <c r="Q7" s="19">
        <v>57</v>
      </c>
      <c r="R7" s="25">
        <v>69</v>
      </c>
      <c r="S7" s="24">
        <v>66</v>
      </c>
      <c r="T7" s="19">
        <v>69</v>
      </c>
      <c r="U7" s="19">
        <v>60</v>
      </c>
      <c r="V7" s="25">
        <v>72</v>
      </c>
    </row>
    <row r="8" spans="1:26" ht="14.25" customHeight="1">
      <c r="B8" s="56" t="s">
        <v>134</v>
      </c>
      <c r="C8" s="24">
        <v>30</v>
      </c>
      <c r="D8" s="19">
        <v>30</v>
      </c>
      <c r="E8" s="19">
        <v>30</v>
      </c>
      <c r="F8" s="19">
        <v>30</v>
      </c>
      <c r="G8" s="19">
        <v>25</v>
      </c>
      <c r="H8" s="19">
        <v>23</v>
      </c>
      <c r="I8" s="19">
        <v>23</v>
      </c>
      <c r="J8" s="19">
        <v>25</v>
      </c>
      <c r="K8" s="19">
        <v>30</v>
      </c>
      <c r="L8" s="19">
        <v>30</v>
      </c>
      <c r="M8" s="19">
        <v>30</v>
      </c>
      <c r="N8" s="25">
        <v>30</v>
      </c>
      <c r="O8" s="24">
        <v>84</v>
      </c>
      <c r="P8" s="19">
        <v>75</v>
      </c>
      <c r="Q8" s="19">
        <v>72</v>
      </c>
      <c r="R8" s="25">
        <v>90</v>
      </c>
      <c r="S8" s="24">
        <v>87</v>
      </c>
      <c r="T8" s="19">
        <v>84</v>
      </c>
      <c r="U8" s="19">
        <v>90</v>
      </c>
      <c r="V8" s="25">
        <v>90</v>
      </c>
    </row>
    <row r="9" spans="1:26" ht="14.25" customHeight="1">
      <c r="B9" s="38"/>
      <c r="C9" s="24"/>
      <c r="D9" s="19"/>
      <c r="E9" s="19"/>
      <c r="F9" s="19"/>
      <c r="G9" s="19"/>
      <c r="H9" s="19"/>
      <c r="I9" s="19"/>
      <c r="J9" s="19"/>
      <c r="K9" s="19"/>
      <c r="L9" s="19"/>
      <c r="M9" s="19"/>
      <c r="N9" s="25"/>
      <c r="O9" s="24"/>
      <c r="P9" s="19"/>
      <c r="Q9" s="19"/>
      <c r="R9" s="25"/>
      <c r="S9" s="24"/>
      <c r="T9" s="19"/>
      <c r="U9" s="19"/>
      <c r="V9" s="25"/>
    </row>
    <row r="10" spans="1:26" ht="14.25" customHeight="1">
      <c r="B10" s="38"/>
      <c r="C10" s="24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5"/>
      <c r="O10" s="24"/>
      <c r="P10" s="19"/>
      <c r="Q10" s="19"/>
      <c r="R10" s="25"/>
      <c r="S10" s="24"/>
      <c r="T10" s="19"/>
      <c r="U10" s="19"/>
      <c r="V10" s="25"/>
    </row>
    <row r="11" spans="1:26" ht="14.25" customHeight="1">
      <c r="B11" s="38"/>
      <c r="C11" s="24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5"/>
      <c r="O11" s="24"/>
      <c r="P11" s="19"/>
      <c r="Q11" s="19"/>
      <c r="R11" s="25"/>
      <c r="S11" s="24"/>
      <c r="T11" s="19"/>
      <c r="U11" s="19"/>
      <c r="V11" s="25"/>
    </row>
    <row r="12" spans="1:26" ht="14.25" customHeight="1">
      <c r="B12" s="38"/>
      <c r="C12" s="24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5"/>
      <c r="O12" s="24"/>
      <c r="P12" s="19"/>
      <c r="Q12" s="19"/>
      <c r="R12" s="25"/>
      <c r="S12" s="24"/>
      <c r="T12" s="19"/>
      <c r="U12" s="19"/>
      <c r="V12" s="25"/>
    </row>
    <row r="13" spans="1:26" ht="14.25" customHeight="1">
      <c r="B13" s="38"/>
      <c r="C13" s="2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5"/>
      <c r="O13" s="24"/>
      <c r="P13" s="19"/>
      <c r="Q13" s="19"/>
      <c r="R13" s="25"/>
      <c r="S13" s="24"/>
      <c r="T13" s="19"/>
      <c r="U13" s="19"/>
      <c r="V13" s="25"/>
    </row>
    <row r="14" spans="1:26" ht="14.25" customHeight="1">
      <c r="B14" s="38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6"/>
      <c r="P14" s="27"/>
      <c r="Q14" s="27"/>
      <c r="R14" s="28"/>
      <c r="S14" s="26"/>
      <c r="T14" s="27"/>
      <c r="U14" s="27"/>
      <c r="V14" s="28"/>
    </row>
    <row r="15" spans="1:26" ht="14.25" customHeight="1">
      <c r="B15" s="1"/>
    </row>
    <row r="16" spans="1:26" ht="14.25" customHeight="1">
      <c r="B16" s="1"/>
    </row>
    <row r="17" spans="2:2" ht="14.25" customHeight="1">
      <c r="B17" s="1"/>
    </row>
    <row r="18" spans="2:2" ht="14.25" customHeight="1">
      <c r="B18" s="1"/>
    </row>
    <row r="19" spans="2:2" ht="14.25" customHeight="1">
      <c r="B19" s="1"/>
    </row>
    <row r="20" spans="2:2" ht="14.25" customHeight="1">
      <c r="B20" s="1"/>
    </row>
    <row r="21" spans="2:2" ht="14.25" customHeight="1">
      <c r="B21" s="1"/>
    </row>
    <row r="22" spans="2:2" ht="14.25" customHeight="1">
      <c r="B22" s="1"/>
    </row>
    <row r="23" spans="2:2" ht="14.25" customHeight="1">
      <c r="B23" s="1"/>
    </row>
    <row r="24" spans="2:2" ht="14.25" customHeight="1">
      <c r="B24" s="1"/>
    </row>
    <row r="25" spans="2:2" ht="14.25" customHeight="1">
      <c r="B25" s="1"/>
    </row>
    <row r="26" spans="2:2" ht="14.25" customHeight="1">
      <c r="B26" s="1"/>
    </row>
    <row r="27" spans="2:2" ht="14.25" customHeight="1">
      <c r="B27" s="1"/>
    </row>
    <row r="28" spans="2:2" ht="14.25" customHeight="1">
      <c r="B28" s="1"/>
    </row>
    <row r="29" spans="2:2" ht="14.25" customHeight="1">
      <c r="B29" s="1"/>
    </row>
    <row r="30" spans="2:2" ht="14.25" customHeight="1">
      <c r="B30" s="1"/>
    </row>
    <row r="31" spans="2:2" ht="14.25" customHeight="1">
      <c r="B31" s="1"/>
    </row>
    <row r="32" spans="2:2" ht="14.25" customHeight="1">
      <c r="B32" s="1"/>
    </row>
    <row r="33" spans="2:2" ht="14.25" customHeight="1">
      <c r="B33" s="1"/>
    </row>
    <row r="34" spans="2:2" ht="14.25" customHeight="1">
      <c r="B34" s="1"/>
    </row>
    <row r="35" spans="2:2" ht="14.25" customHeight="1">
      <c r="B35" s="1"/>
    </row>
    <row r="36" spans="2:2" ht="14.25" customHeight="1">
      <c r="B36" s="1"/>
    </row>
    <row r="37" spans="2:2" ht="14.25" customHeight="1">
      <c r="B37" s="1"/>
    </row>
    <row r="38" spans="2:2" ht="14.25" customHeight="1">
      <c r="B38" s="1"/>
    </row>
    <row r="39" spans="2:2" ht="14.25" customHeight="1">
      <c r="B39" s="1"/>
    </row>
    <row r="40" spans="2:2" ht="14.25" customHeight="1">
      <c r="B40" s="1"/>
    </row>
    <row r="41" spans="2:2" ht="14.25" customHeight="1">
      <c r="B41" s="1"/>
    </row>
    <row r="42" spans="2:2" ht="14.25" customHeight="1">
      <c r="B42" s="1"/>
    </row>
    <row r="43" spans="2:2" ht="14.25" customHeight="1">
      <c r="B43" s="1"/>
    </row>
    <row r="44" spans="2:2" ht="14.25" customHeight="1">
      <c r="B44" s="1"/>
    </row>
    <row r="45" spans="2:2" ht="14.25" customHeight="1">
      <c r="B45" s="1"/>
    </row>
    <row r="46" spans="2:2" ht="14.25" customHeight="1">
      <c r="B46" s="1"/>
    </row>
    <row r="47" spans="2:2" ht="14.25" customHeight="1">
      <c r="B47" s="1"/>
    </row>
    <row r="48" spans="2:2" ht="14.25" customHeight="1">
      <c r="B48" s="1"/>
    </row>
    <row r="49" spans="2:2" ht="14.25" customHeight="1">
      <c r="B49" s="1"/>
    </row>
    <row r="50" spans="2:2" ht="14.25" customHeight="1">
      <c r="B50" s="1"/>
    </row>
    <row r="51" spans="2:2" ht="14.25" customHeight="1">
      <c r="B51" s="1"/>
    </row>
    <row r="52" spans="2:2" ht="14.25" customHeight="1">
      <c r="B52" s="1"/>
    </row>
    <row r="53" spans="2:2" ht="14.25" customHeight="1">
      <c r="B53" s="1"/>
    </row>
    <row r="54" spans="2:2" ht="14.25" customHeight="1">
      <c r="B54" s="1"/>
    </row>
    <row r="55" spans="2:2" ht="14.25" customHeight="1">
      <c r="B55" s="1"/>
    </row>
    <row r="56" spans="2:2" ht="14.25" customHeight="1">
      <c r="B56" s="1"/>
    </row>
    <row r="57" spans="2:2" ht="14.25" customHeight="1">
      <c r="B57" s="1"/>
    </row>
    <row r="58" spans="2:2" ht="14.25" customHeight="1">
      <c r="B58" s="1"/>
    </row>
    <row r="59" spans="2:2" ht="14.25" customHeight="1">
      <c r="B59" s="1"/>
    </row>
    <row r="60" spans="2:2" ht="14.25" customHeight="1">
      <c r="B60" s="1"/>
    </row>
    <row r="61" spans="2:2" ht="14.25" customHeight="1">
      <c r="B61" s="1"/>
    </row>
    <row r="62" spans="2:2" ht="14.25" customHeight="1">
      <c r="B62" s="1"/>
    </row>
    <row r="63" spans="2:2" ht="14.25" customHeight="1">
      <c r="B63" s="1"/>
    </row>
    <row r="64" spans="2:2" ht="14.25" customHeight="1">
      <c r="B64" s="1"/>
    </row>
    <row r="65" spans="2:2" ht="14.25" customHeight="1">
      <c r="B65" s="1"/>
    </row>
    <row r="66" spans="2:2" ht="14.25" customHeight="1">
      <c r="B66" s="1"/>
    </row>
    <row r="67" spans="2:2" ht="14.25" customHeight="1">
      <c r="B67" s="1"/>
    </row>
    <row r="68" spans="2:2" ht="14.25" customHeight="1">
      <c r="B68" s="1"/>
    </row>
    <row r="69" spans="2:2" ht="14.25" customHeight="1">
      <c r="B69" s="1"/>
    </row>
    <row r="70" spans="2:2" ht="14.25" customHeight="1">
      <c r="B70" s="1"/>
    </row>
    <row r="71" spans="2:2" ht="14.25" customHeight="1">
      <c r="B71" s="1"/>
    </row>
    <row r="72" spans="2:2" ht="14.25" customHeight="1">
      <c r="B72" s="1"/>
    </row>
    <row r="73" spans="2:2" ht="14.25" customHeight="1">
      <c r="B73" s="1"/>
    </row>
    <row r="74" spans="2:2" ht="14.25" customHeight="1">
      <c r="B74" s="1"/>
    </row>
    <row r="75" spans="2:2" ht="14.25" customHeight="1">
      <c r="B75" s="1"/>
    </row>
    <row r="76" spans="2:2" ht="14.25" customHeight="1">
      <c r="B76" s="1"/>
    </row>
    <row r="77" spans="2:2" ht="14.25" customHeight="1">
      <c r="B77" s="1"/>
    </row>
    <row r="78" spans="2:2" ht="14.25" customHeight="1">
      <c r="B78" s="1"/>
    </row>
    <row r="79" spans="2:2" ht="14.25" customHeight="1">
      <c r="B79" s="1"/>
    </row>
    <row r="80" spans="2:2" ht="14.25" customHeight="1">
      <c r="B80" s="1"/>
    </row>
    <row r="81" spans="2:2" ht="14.25" customHeight="1">
      <c r="B81" s="1"/>
    </row>
    <row r="82" spans="2:2" ht="14.25" customHeight="1">
      <c r="B82" s="1"/>
    </row>
    <row r="83" spans="2:2" ht="14.25" customHeight="1">
      <c r="B83" s="1"/>
    </row>
    <row r="84" spans="2:2" ht="14.25" customHeight="1">
      <c r="B84" s="1"/>
    </row>
    <row r="85" spans="2:2" ht="14.25" customHeight="1">
      <c r="B85" s="1"/>
    </row>
    <row r="86" spans="2:2" ht="14.25" customHeight="1">
      <c r="B86" s="1"/>
    </row>
    <row r="87" spans="2:2" ht="14.25" customHeight="1">
      <c r="B87" s="1"/>
    </row>
    <row r="88" spans="2:2" ht="14.25" customHeight="1">
      <c r="B88" s="1"/>
    </row>
    <row r="89" spans="2:2" ht="14.25" customHeight="1">
      <c r="B89" s="1"/>
    </row>
    <row r="90" spans="2:2" ht="14.25" customHeight="1">
      <c r="B90" s="1"/>
    </row>
    <row r="91" spans="2:2" ht="14.25" customHeight="1">
      <c r="B91" s="1"/>
    </row>
    <row r="92" spans="2:2" ht="14.25" customHeight="1">
      <c r="B92" s="1"/>
    </row>
    <row r="93" spans="2:2" ht="14.25" customHeight="1">
      <c r="B93" s="1"/>
    </row>
    <row r="94" spans="2:2" ht="14.25" customHeight="1">
      <c r="B94" s="1"/>
    </row>
    <row r="95" spans="2:2" ht="14.25" customHeight="1">
      <c r="B95" s="1"/>
    </row>
    <row r="96" spans="2:2" ht="14.25" customHeight="1">
      <c r="B96" s="1"/>
    </row>
    <row r="97" spans="2:2" ht="14.25" customHeight="1">
      <c r="B97" s="1"/>
    </row>
    <row r="98" spans="2:2" ht="14.25" customHeight="1">
      <c r="B98" s="1"/>
    </row>
    <row r="99" spans="2:2" ht="14.25" customHeight="1">
      <c r="B99" s="1"/>
    </row>
    <row r="100" spans="2:2" ht="14.25" customHeight="1">
      <c r="B100" s="1"/>
    </row>
    <row r="101" spans="2:2" ht="14.25" customHeight="1">
      <c r="B101" s="1"/>
    </row>
    <row r="102" spans="2:2" ht="14.25" customHeight="1">
      <c r="B102" s="1"/>
    </row>
    <row r="103" spans="2:2" ht="14.25" customHeight="1">
      <c r="B103" s="1"/>
    </row>
    <row r="104" spans="2:2" ht="14.25" customHeight="1">
      <c r="B104" s="1"/>
    </row>
    <row r="105" spans="2:2" ht="14.25" customHeight="1">
      <c r="B105" s="1"/>
    </row>
    <row r="106" spans="2:2" ht="14.25" customHeight="1">
      <c r="B106" s="1"/>
    </row>
    <row r="107" spans="2:2" ht="14.25" customHeight="1">
      <c r="B107" s="1"/>
    </row>
    <row r="108" spans="2:2" ht="14.25" customHeight="1">
      <c r="B108" s="1"/>
    </row>
    <row r="109" spans="2:2" ht="14.25" customHeight="1">
      <c r="B109" s="1"/>
    </row>
    <row r="110" spans="2:2" ht="14.25" customHeight="1">
      <c r="B110" s="1"/>
    </row>
    <row r="111" spans="2:2" ht="14.25" customHeight="1">
      <c r="B111" s="1"/>
    </row>
    <row r="112" spans="2:2" ht="14.25" customHeight="1">
      <c r="B112" s="1"/>
    </row>
    <row r="113" spans="2:2" ht="14.25" customHeight="1">
      <c r="B113" s="1"/>
    </row>
    <row r="114" spans="2:2" ht="14.25" customHeight="1">
      <c r="B114" s="1"/>
    </row>
    <row r="115" spans="2:2" ht="14.25" customHeight="1">
      <c r="B115" s="1"/>
    </row>
    <row r="116" spans="2:2" ht="14.25" customHeight="1">
      <c r="B116" s="1"/>
    </row>
    <row r="117" spans="2:2" ht="14.25" customHeight="1">
      <c r="B117" s="1"/>
    </row>
    <row r="118" spans="2:2" ht="14.25" customHeight="1">
      <c r="B118" s="1"/>
    </row>
    <row r="119" spans="2:2" ht="14.25" customHeight="1">
      <c r="B119" s="1"/>
    </row>
    <row r="120" spans="2:2" ht="14.25" customHeight="1">
      <c r="B120" s="1"/>
    </row>
    <row r="121" spans="2:2" ht="14.25" customHeight="1">
      <c r="B121" s="1"/>
    </row>
    <row r="122" spans="2:2" ht="14.25" customHeight="1">
      <c r="B122" s="1"/>
    </row>
    <row r="123" spans="2:2" ht="14.25" customHeight="1">
      <c r="B123" s="1"/>
    </row>
    <row r="124" spans="2:2" ht="14.25" customHeight="1">
      <c r="B124" s="1"/>
    </row>
    <row r="125" spans="2:2" ht="14.25" customHeight="1">
      <c r="B125" s="1"/>
    </row>
    <row r="126" spans="2:2" ht="14.25" customHeight="1">
      <c r="B126" s="1"/>
    </row>
    <row r="127" spans="2:2" ht="14.25" customHeight="1">
      <c r="B127" s="1"/>
    </row>
    <row r="128" spans="2:2" ht="14.25" customHeight="1">
      <c r="B128" s="1"/>
    </row>
    <row r="129" spans="2:2" ht="14.25" customHeight="1">
      <c r="B129" s="1"/>
    </row>
    <row r="130" spans="2:2" ht="14.25" customHeight="1">
      <c r="B130" s="1"/>
    </row>
    <row r="131" spans="2:2" ht="14.25" customHeight="1">
      <c r="B131" s="1"/>
    </row>
    <row r="132" spans="2:2" ht="14.25" customHeight="1">
      <c r="B132" s="1"/>
    </row>
    <row r="133" spans="2:2" ht="14.25" customHeight="1">
      <c r="B133" s="1"/>
    </row>
    <row r="134" spans="2:2" ht="14.25" customHeight="1">
      <c r="B134" s="1"/>
    </row>
    <row r="135" spans="2:2" ht="14.25" customHeight="1">
      <c r="B135" s="1"/>
    </row>
    <row r="136" spans="2:2" ht="14.25" customHeight="1">
      <c r="B136" s="1"/>
    </row>
    <row r="137" spans="2:2" ht="14.25" customHeight="1">
      <c r="B137" s="1"/>
    </row>
    <row r="138" spans="2:2" ht="14.25" customHeight="1">
      <c r="B138" s="1"/>
    </row>
    <row r="139" spans="2:2" ht="14.25" customHeight="1">
      <c r="B139" s="1"/>
    </row>
    <row r="140" spans="2:2" ht="14.25" customHeight="1">
      <c r="B140" s="1"/>
    </row>
    <row r="141" spans="2:2" ht="14.25" customHeight="1">
      <c r="B141" s="1"/>
    </row>
    <row r="142" spans="2:2" ht="14.25" customHeight="1">
      <c r="B142" s="1"/>
    </row>
    <row r="143" spans="2:2" ht="14.25" customHeight="1">
      <c r="B143" s="1"/>
    </row>
    <row r="144" spans="2:2" ht="14.25" customHeight="1">
      <c r="B144" s="1"/>
    </row>
    <row r="145" spans="2:2" ht="14.25" customHeight="1">
      <c r="B145" s="1"/>
    </row>
    <row r="146" spans="2:2" ht="14.25" customHeight="1">
      <c r="B146" s="1"/>
    </row>
    <row r="147" spans="2:2" ht="14.25" customHeight="1">
      <c r="B147" s="1"/>
    </row>
    <row r="148" spans="2:2" ht="14.25" customHeight="1">
      <c r="B148" s="1"/>
    </row>
    <row r="149" spans="2:2" ht="14.25" customHeight="1">
      <c r="B149" s="1"/>
    </row>
    <row r="150" spans="2:2" ht="14.25" customHeight="1">
      <c r="B150" s="1"/>
    </row>
    <row r="151" spans="2:2" ht="14.25" customHeight="1">
      <c r="B151" s="1"/>
    </row>
    <row r="152" spans="2:2" ht="14.25" customHeight="1">
      <c r="B152" s="1"/>
    </row>
    <row r="153" spans="2:2" ht="14.25" customHeight="1">
      <c r="B153" s="1"/>
    </row>
    <row r="154" spans="2:2" ht="14.25" customHeight="1">
      <c r="B154" s="1"/>
    </row>
    <row r="155" spans="2:2" ht="14.25" customHeight="1">
      <c r="B155" s="1"/>
    </row>
    <row r="156" spans="2:2" ht="14.25" customHeight="1">
      <c r="B156" s="1"/>
    </row>
    <row r="157" spans="2:2" ht="14.25" customHeight="1">
      <c r="B157" s="1"/>
    </row>
    <row r="158" spans="2:2" ht="14.25" customHeight="1">
      <c r="B158" s="1"/>
    </row>
    <row r="159" spans="2:2" ht="14.25" customHeight="1">
      <c r="B159" s="1"/>
    </row>
    <row r="160" spans="2:2" ht="14.25" customHeight="1">
      <c r="B160" s="1"/>
    </row>
    <row r="161" spans="2:2" ht="14.25" customHeight="1">
      <c r="B161" s="1"/>
    </row>
    <row r="162" spans="2:2" ht="14.25" customHeight="1">
      <c r="B162" s="1"/>
    </row>
    <row r="163" spans="2:2" ht="14.25" customHeight="1">
      <c r="B163" s="1"/>
    </row>
    <row r="164" spans="2:2" ht="14.25" customHeight="1">
      <c r="B164" s="1"/>
    </row>
    <row r="165" spans="2:2" ht="14.25" customHeight="1">
      <c r="B165" s="1"/>
    </row>
    <row r="166" spans="2:2" ht="14.25" customHeight="1">
      <c r="B166" s="1"/>
    </row>
    <row r="167" spans="2:2" ht="14.25" customHeight="1">
      <c r="B167" s="1"/>
    </row>
    <row r="168" spans="2:2" ht="14.25" customHeight="1">
      <c r="B168" s="1"/>
    </row>
    <row r="169" spans="2:2" ht="14.25" customHeight="1">
      <c r="B169" s="1"/>
    </row>
    <row r="170" spans="2:2" ht="14.25" customHeight="1">
      <c r="B170" s="1"/>
    </row>
    <row r="171" spans="2:2" ht="14.25" customHeight="1">
      <c r="B171" s="1"/>
    </row>
    <row r="172" spans="2:2" ht="14.25" customHeight="1">
      <c r="B172" s="1"/>
    </row>
    <row r="173" spans="2:2" ht="14.25" customHeight="1">
      <c r="B173" s="1"/>
    </row>
    <row r="174" spans="2:2" ht="14.25" customHeight="1">
      <c r="B174" s="1"/>
    </row>
    <row r="175" spans="2:2" ht="14.25" customHeight="1">
      <c r="B175" s="1"/>
    </row>
    <row r="176" spans="2:2" ht="14.25" customHeight="1">
      <c r="B176" s="1"/>
    </row>
    <row r="177" spans="2:2" ht="14.25" customHeight="1">
      <c r="B177" s="1"/>
    </row>
    <row r="178" spans="2:2" ht="14.25" customHeight="1">
      <c r="B178" s="1"/>
    </row>
    <row r="179" spans="2:2" ht="14.25" customHeight="1">
      <c r="B179" s="1"/>
    </row>
    <row r="180" spans="2:2" ht="14.25" customHeight="1">
      <c r="B180" s="1"/>
    </row>
    <row r="181" spans="2:2" ht="14.25" customHeight="1">
      <c r="B181" s="1"/>
    </row>
    <row r="182" spans="2:2" ht="14.25" customHeight="1">
      <c r="B182" s="1"/>
    </row>
    <row r="183" spans="2:2" ht="14.25" customHeight="1">
      <c r="B183" s="1"/>
    </row>
    <row r="184" spans="2:2" ht="14.25" customHeight="1">
      <c r="B184" s="1"/>
    </row>
    <row r="185" spans="2:2" ht="14.25" customHeight="1">
      <c r="B185" s="1"/>
    </row>
    <row r="186" spans="2:2" ht="14.25" customHeight="1">
      <c r="B186" s="1"/>
    </row>
    <row r="187" spans="2:2" ht="14.25" customHeight="1">
      <c r="B187" s="1"/>
    </row>
    <row r="188" spans="2:2" ht="14.25" customHeight="1">
      <c r="B188" s="1"/>
    </row>
    <row r="189" spans="2:2" ht="14.25" customHeight="1">
      <c r="B189" s="1"/>
    </row>
    <row r="190" spans="2:2" ht="14.25" customHeight="1">
      <c r="B190" s="1"/>
    </row>
    <row r="191" spans="2:2" ht="14.25" customHeight="1">
      <c r="B191" s="1"/>
    </row>
    <row r="192" spans="2:2" ht="14.25" customHeight="1">
      <c r="B192" s="1"/>
    </row>
    <row r="193" spans="2:2" ht="14.25" customHeight="1">
      <c r="B193" s="1"/>
    </row>
    <row r="194" spans="2:2" ht="14.25" customHeight="1">
      <c r="B194" s="1"/>
    </row>
    <row r="195" spans="2:2" ht="14.25" customHeight="1">
      <c r="B195" s="1"/>
    </row>
    <row r="196" spans="2:2" ht="14.25" customHeight="1">
      <c r="B196" s="1"/>
    </row>
    <row r="197" spans="2:2" ht="14.25" customHeight="1">
      <c r="B197" s="1"/>
    </row>
    <row r="198" spans="2:2" ht="14.25" customHeight="1">
      <c r="B198" s="1"/>
    </row>
    <row r="199" spans="2:2" ht="14.25" customHeight="1">
      <c r="B199" s="1"/>
    </row>
    <row r="200" spans="2:2" ht="14.25" customHeight="1">
      <c r="B200" s="1"/>
    </row>
    <row r="201" spans="2:2" ht="14.25" customHeight="1">
      <c r="B201" s="1"/>
    </row>
    <row r="202" spans="2:2" ht="14.25" customHeight="1">
      <c r="B202" s="1"/>
    </row>
    <row r="203" spans="2:2" ht="14.25" customHeight="1">
      <c r="B203" s="1"/>
    </row>
    <row r="204" spans="2:2" ht="14.25" customHeight="1">
      <c r="B204" s="1"/>
    </row>
    <row r="205" spans="2:2" ht="14.25" customHeight="1">
      <c r="B205" s="1"/>
    </row>
    <row r="206" spans="2:2" ht="14.25" customHeight="1">
      <c r="B206" s="1"/>
    </row>
    <row r="207" spans="2:2" ht="14.25" customHeight="1">
      <c r="B207" s="1"/>
    </row>
    <row r="208" spans="2:2" ht="14.25" customHeight="1">
      <c r="B208" s="1"/>
    </row>
    <row r="209" spans="2:2" ht="14.25" customHeight="1">
      <c r="B209" s="1"/>
    </row>
    <row r="210" spans="2:2" ht="14.25" customHeight="1">
      <c r="B210" s="1"/>
    </row>
    <row r="211" spans="2:2" ht="14.25" customHeight="1">
      <c r="B211" s="1"/>
    </row>
    <row r="212" spans="2:2" ht="14.25" customHeight="1">
      <c r="B212" s="1"/>
    </row>
    <row r="213" spans="2:2" ht="14.25" customHeight="1">
      <c r="B213" s="1"/>
    </row>
    <row r="214" spans="2:2" ht="14.25" customHeight="1">
      <c r="B214" s="1"/>
    </row>
    <row r="215" spans="2:2" ht="14.25" customHeight="1">
      <c r="B215" s="1"/>
    </row>
    <row r="216" spans="2:2" ht="14.25" customHeight="1">
      <c r="B216" s="1"/>
    </row>
    <row r="217" spans="2:2" ht="14.25" customHeight="1">
      <c r="B217" s="1"/>
    </row>
    <row r="218" spans="2:2" ht="14.25" customHeight="1">
      <c r="B218" s="1"/>
    </row>
    <row r="219" spans="2:2" ht="14.25" customHeight="1">
      <c r="B219" s="1"/>
    </row>
    <row r="220" spans="2:2" ht="14.25" customHeight="1">
      <c r="B220" s="1"/>
    </row>
    <row r="221" spans="2:2" ht="15.75" customHeight="1"/>
    <row r="222" spans="2:2" ht="15.75" customHeight="1"/>
    <row r="223" spans="2:2" ht="15.75" customHeight="1"/>
    <row r="224" spans="2: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2:V2"/>
    <mergeCell ref="C3:N3"/>
    <mergeCell ref="O3:R3"/>
    <mergeCell ref="S3:V3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37" zoomScale="84" zoomScaleNormal="84" workbookViewId="0">
      <selection activeCell="C79" sqref="C79"/>
    </sheetView>
  </sheetViews>
  <sheetFormatPr defaultColWidth="12.625" defaultRowHeight="15" customHeight="1"/>
  <cols>
    <col min="1" max="1" width="38.125" customWidth="1"/>
    <col min="2" max="2" width="34.5" customWidth="1"/>
    <col min="3" max="14" width="6.25" customWidth="1"/>
    <col min="15" max="15" width="9" customWidth="1"/>
    <col min="16" max="22" width="6.25" customWidth="1"/>
    <col min="23" max="26" width="7.625" customWidth="1"/>
  </cols>
  <sheetData>
    <row r="1" spans="1:26" ht="14.25" customHeight="1">
      <c r="B1" s="1"/>
    </row>
    <row r="2" spans="1:26" ht="14.25" customHeight="1">
      <c r="B2" s="1" t="s">
        <v>163</v>
      </c>
      <c r="C2" s="87" t="s">
        <v>64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67"/>
      <c r="O2" s="87" t="s">
        <v>65</v>
      </c>
      <c r="P2" s="88"/>
      <c r="Q2" s="88"/>
      <c r="R2" s="67"/>
      <c r="S2" s="87" t="s">
        <v>66</v>
      </c>
      <c r="T2" s="88"/>
      <c r="U2" s="88"/>
      <c r="V2" s="67"/>
    </row>
    <row r="3" spans="1:26" ht="14.25" customHeight="1">
      <c r="A3" s="33"/>
      <c r="B3" s="39"/>
      <c r="C3" s="40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1">
        <v>10</v>
      </c>
      <c r="M3" s="41">
        <v>11</v>
      </c>
      <c r="N3" s="42">
        <v>12</v>
      </c>
      <c r="O3" s="40" t="s">
        <v>67</v>
      </c>
      <c r="P3" s="41" t="s">
        <v>68</v>
      </c>
      <c r="Q3" s="41" t="s">
        <v>69</v>
      </c>
      <c r="R3" s="42" t="s">
        <v>70</v>
      </c>
      <c r="S3" s="40" t="s">
        <v>67</v>
      </c>
      <c r="T3" s="41" t="s">
        <v>68</v>
      </c>
      <c r="U3" s="41" t="s">
        <v>69</v>
      </c>
      <c r="V3" s="42" t="s">
        <v>70</v>
      </c>
      <c r="W3" s="33"/>
      <c r="X3" s="33"/>
      <c r="Y3" s="33"/>
      <c r="Z3" s="33"/>
    </row>
    <row r="4" spans="1:26" ht="14.25" customHeight="1">
      <c r="B4" s="43" t="s">
        <v>71</v>
      </c>
      <c r="C4" s="24"/>
      <c r="D4" s="19"/>
      <c r="E4" s="19"/>
      <c r="F4" s="19"/>
      <c r="G4" s="19"/>
      <c r="H4" s="19"/>
      <c r="I4" s="19"/>
      <c r="J4" s="19"/>
      <c r="K4" s="19"/>
      <c r="L4" s="19"/>
      <c r="M4" s="19"/>
      <c r="N4" s="25"/>
      <c r="O4" s="24"/>
      <c r="P4" s="19"/>
      <c r="Q4" s="19"/>
      <c r="R4" s="25"/>
      <c r="S4" s="24"/>
      <c r="T4" s="19"/>
      <c r="U4" s="19"/>
      <c r="V4" s="25"/>
    </row>
    <row r="5" spans="1:26" ht="14.25" customHeight="1">
      <c r="B5" s="44" t="s">
        <v>131</v>
      </c>
      <c r="C5" s="24">
        <v>22500</v>
      </c>
      <c r="D5" s="19">
        <v>27000</v>
      </c>
      <c r="E5" s="19">
        <v>27000</v>
      </c>
      <c r="F5" s="19">
        <v>27000</v>
      </c>
      <c r="G5" s="19">
        <v>18000</v>
      </c>
      <c r="H5" s="19">
        <v>13500</v>
      </c>
      <c r="I5" s="19">
        <v>14400</v>
      </c>
      <c r="J5" s="19">
        <v>16200</v>
      </c>
      <c r="K5" s="19">
        <v>21600</v>
      </c>
      <c r="L5" s="19">
        <v>25200</v>
      </c>
      <c r="M5" s="19">
        <v>24300</v>
      </c>
      <c r="N5" s="25">
        <v>19800</v>
      </c>
      <c r="O5" s="24">
        <f>900*'План продаж'!O5</f>
        <v>81000</v>
      </c>
      <c r="P5" s="24">
        <f>900*'План продаж'!P5</f>
        <v>54000</v>
      </c>
      <c r="Q5" s="24">
        <f>900*'План продаж'!Q5</f>
        <v>64800</v>
      </c>
      <c r="R5" s="24">
        <f>900*'План продаж'!R5</f>
        <v>70200</v>
      </c>
      <c r="S5" s="24">
        <f>900*'План продаж'!S5</f>
        <v>62100</v>
      </c>
      <c r="T5" s="24">
        <f>900*'План продаж'!T5</f>
        <v>67500</v>
      </c>
      <c r="U5" s="24">
        <f>900*'План продаж'!U5</f>
        <v>67500</v>
      </c>
      <c r="V5" s="24">
        <f>900*'План продаж'!V5</f>
        <v>67500</v>
      </c>
    </row>
    <row r="6" spans="1:26" ht="14.25" customHeight="1">
      <c r="B6" s="44" t="s">
        <v>158</v>
      </c>
      <c r="C6" s="24">
        <v>37500</v>
      </c>
      <c r="D6" s="19">
        <v>40500</v>
      </c>
      <c r="E6" s="19">
        <v>45000</v>
      </c>
      <c r="F6" s="19">
        <v>43500</v>
      </c>
      <c r="G6" s="19">
        <v>15000</v>
      </c>
      <c r="H6" s="19">
        <v>15000</v>
      </c>
      <c r="I6" s="19">
        <v>18000</v>
      </c>
      <c r="J6" s="19">
        <v>30000</v>
      </c>
      <c r="K6" s="19">
        <v>34500</v>
      </c>
      <c r="L6" s="19">
        <v>40500</v>
      </c>
      <c r="M6" s="19">
        <v>39000</v>
      </c>
      <c r="N6" s="25">
        <v>31500</v>
      </c>
      <c r="O6" s="24">
        <f>1500*'План продаж'!O6</f>
        <v>135000</v>
      </c>
      <c r="P6" s="24">
        <f>1500*'План продаж'!P6</f>
        <v>99000</v>
      </c>
      <c r="Q6" s="24">
        <f>1500*'План продаж'!Q6</f>
        <v>103500</v>
      </c>
      <c r="R6" s="24">
        <f>1500*'План продаж'!R6</f>
        <v>90000</v>
      </c>
      <c r="S6" s="24">
        <f>1500*'План продаж'!S6</f>
        <v>99000</v>
      </c>
      <c r="T6" s="24">
        <f>1500*'План продаж'!T6</f>
        <v>108000</v>
      </c>
      <c r="U6" s="24">
        <f>1500*'План продаж'!U6</f>
        <v>99000</v>
      </c>
      <c r="V6" s="24">
        <f>1500*'План продаж'!V6</f>
        <v>117000</v>
      </c>
    </row>
    <row r="7" spans="1:26" ht="14.25" customHeight="1">
      <c r="B7" s="44" t="s">
        <v>133</v>
      </c>
      <c r="C7" s="24">
        <v>27500</v>
      </c>
      <c r="D7" s="19">
        <v>26400</v>
      </c>
      <c r="E7" s="19">
        <v>28600</v>
      </c>
      <c r="F7" s="19">
        <v>26400</v>
      </c>
      <c r="G7" s="19">
        <v>12600</v>
      </c>
      <c r="H7" s="19">
        <v>11200</v>
      </c>
      <c r="I7" s="19">
        <v>9800</v>
      </c>
      <c r="J7" s="19">
        <v>25200</v>
      </c>
      <c r="K7" s="19">
        <v>26400</v>
      </c>
      <c r="L7" s="19">
        <v>28600</v>
      </c>
      <c r="M7" s="19">
        <v>28600</v>
      </c>
      <c r="N7" s="25">
        <v>25300</v>
      </c>
      <c r="O7" s="24">
        <f>1100*'План продаж'!O7</f>
        <v>82500</v>
      </c>
      <c r="P7" s="24">
        <f>1100*'План продаж'!P7</f>
        <v>64900</v>
      </c>
      <c r="Q7" s="24">
        <f>1100*'План продаж'!Q7</f>
        <v>62700</v>
      </c>
      <c r="R7" s="24">
        <f>1100*'План продаж'!R7</f>
        <v>75900</v>
      </c>
      <c r="S7" s="24">
        <f>1100*'План продаж'!S7</f>
        <v>72600</v>
      </c>
      <c r="T7" s="24">
        <f>1100*'План продаж'!T7</f>
        <v>75900</v>
      </c>
      <c r="U7" s="24">
        <f>1100*'План продаж'!U7</f>
        <v>66000</v>
      </c>
      <c r="V7" s="24">
        <f>1100*'План продаж'!V7</f>
        <v>79200</v>
      </c>
    </row>
    <row r="8" spans="1:26" ht="14.25" customHeight="1">
      <c r="B8" s="44" t="s">
        <v>134</v>
      </c>
      <c r="C8" s="24">
        <v>39000</v>
      </c>
      <c r="D8" s="19">
        <v>39000</v>
      </c>
      <c r="E8" s="19">
        <v>39000</v>
      </c>
      <c r="F8" s="19">
        <v>39000</v>
      </c>
      <c r="G8" s="19">
        <v>32500</v>
      </c>
      <c r="H8" s="19">
        <v>29900</v>
      </c>
      <c r="I8" s="19">
        <v>29900</v>
      </c>
      <c r="J8" s="19">
        <v>32500</v>
      </c>
      <c r="K8" s="19">
        <v>39000</v>
      </c>
      <c r="L8" s="19">
        <v>39000</v>
      </c>
      <c r="M8" s="19">
        <v>39000</v>
      </c>
      <c r="N8" s="25">
        <v>39000</v>
      </c>
      <c r="O8" s="24">
        <f>1300*'План продаж'!O8</f>
        <v>109200</v>
      </c>
      <c r="P8" s="24">
        <f>1300*'План продаж'!P8</f>
        <v>97500</v>
      </c>
      <c r="Q8" s="24">
        <f>1300*'План продаж'!Q8</f>
        <v>93600</v>
      </c>
      <c r="R8" s="24">
        <f>1300*'План продаж'!R8</f>
        <v>117000</v>
      </c>
      <c r="S8" s="24">
        <f>1300*'План продаж'!S8</f>
        <v>113100</v>
      </c>
      <c r="T8" s="24">
        <f>1300*'План продаж'!T8</f>
        <v>109200</v>
      </c>
      <c r="U8" s="24">
        <f>1300*'План продаж'!U8</f>
        <v>117000</v>
      </c>
      <c r="V8" s="24">
        <f>1300*'План продаж'!V8</f>
        <v>117000</v>
      </c>
    </row>
    <row r="9" spans="1:26" ht="14.25" customHeight="1">
      <c r="B9" s="44" t="s">
        <v>157</v>
      </c>
      <c r="C9" s="24">
        <v>35000</v>
      </c>
      <c r="D9" s="19">
        <v>37800</v>
      </c>
      <c r="E9" s="19">
        <v>42000</v>
      </c>
      <c r="F9" s="19">
        <v>40600</v>
      </c>
      <c r="G9" s="19">
        <v>14000</v>
      </c>
      <c r="H9" s="19">
        <v>14000</v>
      </c>
      <c r="I9" s="19">
        <v>16800</v>
      </c>
      <c r="J9" s="19">
        <v>28000</v>
      </c>
      <c r="K9" s="19">
        <v>32200</v>
      </c>
      <c r="L9" s="19">
        <v>37800</v>
      </c>
      <c r="M9" s="19">
        <v>36400</v>
      </c>
      <c r="N9" s="25">
        <v>29400</v>
      </c>
      <c r="O9" s="24">
        <f>1400*'План продаж'!O6</f>
        <v>126000</v>
      </c>
      <c r="P9" s="24">
        <f>1400*'План продаж'!P6</f>
        <v>92400</v>
      </c>
      <c r="Q9" s="24">
        <f>1400*'План продаж'!Q6</f>
        <v>96600</v>
      </c>
      <c r="R9" s="24">
        <f>1400*'План продаж'!R6</f>
        <v>84000</v>
      </c>
      <c r="S9" s="24">
        <f>1400*'План продаж'!S6</f>
        <v>92400</v>
      </c>
      <c r="T9" s="24">
        <f>1400*'План продаж'!T6</f>
        <v>100800</v>
      </c>
      <c r="U9" s="24">
        <f>1400*'План продаж'!U6</f>
        <v>92400</v>
      </c>
      <c r="V9" s="24">
        <f>1400*'План продаж'!V6</f>
        <v>109200</v>
      </c>
    </row>
    <row r="10" spans="1:26" ht="14.25" customHeight="1">
      <c r="B10" s="95" t="s">
        <v>164</v>
      </c>
      <c r="C10" s="96">
        <f>SUM(C5:C9)</f>
        <v>161500</v>
      </c>
      <c r="D10" s="96">
        <f>SUM(D5:D9)</f>
        <v>170700</v>
      </c>
      <c r="E10" s="96">
        <f>SUM(E5:E9)</f>
        <v>181600</v>
      </c>
      <c r="F10" s="96">
        <f>SUM(F5:F9)</f>
        <v>176500</v>
      </c>
      <c r="G10" s="96">
        <f>SUM(G5:G9)</f>
        <v>92100</v>
      </c>
      <c r="H10" s="96">
        <f>SUM(H5:H9)</f>
        <v>83600</v>
      </c>
      <c r="I10" s="96">
        <f>SUM(I5:I9)</f>
        <v>88900</v>
      </c>
      <c r="J10" s="96">
        <f>SUM(J5:J9)</f>
        <v>131900</v>
      </c>
      <c r="K10" s="96">
        <f>SUM(K5:K9)</f>
        <v>153700</v>
      </c>
      <c r="L10" s="96">
        <f>SUM(L5:L9)</f>
        <v>171100</v>
      </c>
      <c r="M10" s="96">
        <f>SUM(M5:M9)</f>
        <v>167300</v>
      </c>
      <c r="N10" s="96">
        <f>SUM(N5:N9)</f>
        <v>145000</v>
      </c>
      <c r="O10" s="96">
        <f>SUM(O5:O9)</f>
        <v>533700</v>
      </c>
      <c r="P10" s="96">
        <f>SUM(P5:P9)</f>
        <v>407800</v>
      </c>
      <c r="Q10" s="96">
        <f>SUM(Q5:Q9)</f>
        <v>421200</v>
      </c>
      <c r="R10" s="96">
        <f>SUM(R5:R9)</f>
        <v>437100</v>
      </c>
      <c r="S10" s="96">
        <f>SUM(S5:S9)</f>
        <v>439200</v>
      </c>
      <c r="T10" s="96">
        <f>SUM(T5:T9)</f>
        <v>461400</v>
      </c>
      <c r="U10" s="96">
        <f>SUM(U5:U9)</f>
        <v>441900</v>
      </c>
      <c r="V10" s="96">
        <f>SUM(V5:V9)</f>
        <v>489900</v>
      </c>
    </row>
    <row r="11" spans="1:26" ht="14.25" customHeight="1">
      <c r="B11" s="43" t="s">
        <v>72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6" ht="14.25" customHeight="1">
      <c r="B12" s="44" t="s">
        <v>73</v>
      </c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97"/>
      <c r="P12" s="98"/>
      <c r="Q12" s="98"/>
      <c r="R12" s="99"/>
      <c r="S12" s="97"/>
      <c r="T12" s="98"/>
      <c r="U12" s="98"/>
      <c r="V12" s="99"/>
    </row>
    <row r="13" spans="1:26" ht="14.25" customHeight="1">
      <c r="B13" s="38" t="s">
        <v>153</v>
      </c>
      <c r="C13" s="24">
        <v>900</v>
      </c>
      <c r="D13" s="24">
        <v>900</v>
      </c>
      <c r="E13" s="24">
        <v>900</v>
      </c>
      <c r="F13" s="24">
        <v>900</v>
      </c>
      <c r="G13" s="24">
        <v>900</v>
      </c>
      <c r="H13" s="24">
        <v>900</v>
      </c>
      <c r="I13" s="24">
        <v>900</v>
      </c>
      <c r="J13" s="24">
        <v>900</v>
      </c>
      <c r="K13" s="24">
        <v>900</v>
      </c>
      <c r="L13" s="24">
        <v>900</v>
      </c>
      <c r="M13" s="24">
        <v>900</v>
      </c>
      <c r="N13" s="24">
        <v>900</v>
      </c>
      <c r="O13" s="24">
        <v>2700</v>
      </c>
      <c r="P13" s="24">
        <v>2700</v>
      </c>
      <c r="Q13" s="24">
        <v>2700</v>
      </c>
      <c r="R13" s="24">
        <v>2700</v>
      </c>
      <c r="S13" s="24">
        <v>2700</v>
      </c>
      <c r="T13" s="24">
        <v>2700</v>
      </c>
      <c r="U13" s="24">
        <v>2700</v>
      </c>
      <c r="V13" s="24">
        <v>2700</v>
      </c>
    </row>
    <row r="14" spans="1:26" ht="14.25" customHeight="1">
      <c r="B14" s="38" t="s">
        <v>159</v>
      </c>
      <c r="C14" s="24">
        <v>600</v>
      </c>
      <c r="D14" s="24">
        <v>600</v>
      </c>
      <c r="E14" s="24">
        <v>600</v>
      </c>
      <c r="F14" s="24">
        <v>600</v>
      </c>
      <c r="G14" s="24">
        <v>600</v>
      </c>
      <c r="H14" s="24">
        <v>600</v>
      </c>
      <c r="I14" s="24">
        <v>600</v>
      </c>
      <c r="J14" s="24">
        <v>600</v>
      </c>
      <c r="K14" s="24">
        <v>600</v>
      </c>
      <c r="L14" s="24">
        <v>600</v>
      </c>
      <c r="M14" s="24">
        <v>600</v>
      </c>
      <c r="N14" s="24">
        <v>600</v>
      </c>
      <c r="O14" s="24">
        <v>1800</v>
      </c>
      <c r="P14" s="24">
        <v>1800</v>
      </c>
      <c r="Q14" s="24">
        <v>1800</v>
      </c>
      <c r="R14" s="24">
        <v>1800</v>
      </c>
      <c r="S14" s="24">
        <v>1800</v>
      </c>
      <c r="T14" s="24">
        <v>1800</v>
      </c>
      <c r="U14" s="24">
        <v>1800</v>
      </c>
      <c r="V14" s="24">
        <v>1800</v>
      </c>
    </row>
    <row r="15" spans="1:26" ht="14.25" customHeight="1">
      <c r="B15" s="38"/>
      <c r="C15" s="2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5"/>
      <c r="O15" s="24"/>
      <c r="P15" s="19"/>
      <c r="Q15" s="19"/>
      <c r="R15" s="25"/>
      <c r="S15" s="24"/>
      <c r="T15" s="19"/>
      <c r="U15" s="19"/>
      <c r="V15" s="25"/>
    </row>
    <row r="16" spans="1:26" ht="14.25" customHeight="1">
      <c r="B16" s="38"/>
      <c r="C16" s="24"/>
      <c r="I16" s="19"/>
      <c r="J16" s="19"/>
      <c r="K16" s="19"/>
      <c r="L16" s="19"/>
      <c r="M16" s="19"/>
      <c r="N16" s="25"/>
      <c r="O16" s="24"/>
      <c r="P16" s="19"/>
      <c r="Q16" s="19"/>
      <c r="R16" s="25"/>
      <c r="S16" s="24"/>
      <c r="T16" s="19"/>
      <c r="U16" s="19"/>
      <c r="V16" s="25"/>
    </row>
    <row r="17" spans="1:22" ht="14.25" customHeight="1">
      <c r="B17" s="38"/>
      <c r="C17" s="2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5"/>
      <c r="S17" s="24"/>
      <c r="T17" s="19"/>
      <c r="U17" s="19"/>
      <c r="V17" s="25"/>
    </row>
    <row r="18" spans="1:22" ht="14.25" customHeight="1">
      <c r="B18" s="44" t="s">
        <v>74</v>
      </c>
      <c r="C18" s="2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5"/>
      <c r="O18" s="24"/>
      <c r="P18" s="19"/>
      <c r="Q18" s="19"/>
      <c r="R18" s="25"/>
      <c r="S18" s="24"/>
      <c r="T18" s="19"/>
      <c r="U18" s="19"/>
      <c r="V18" s="25"/>
    </row>
    <row r="19" spans="1:22" ht="14.25" customHeight="1">
      <c r="B19" s="38" t="s">
        <v>160</v>
      </c>
      <c r="C19" s="24">
        <v>1500</v>
      </c>
      <c r="D19" s="19">
        <v>1500</v>
      </c>
      <c r="E19" s="19">
        <v>1500</v>
      </c>
      <c r="F19" s="19">
        <v>1500</v>
      </c>
      <c r="G19" s="19">
        <v>1500</v>
      </c>
      <c r="H19" s="19">
        <v>1500</v>
      </c>
      <c r="I19" s="19">
        <v>1500</v>
      </c>
      <c r="J19" s="19">
        <v>1500</v>
      </c>
      <c r="K19" s="19">
        <v>1500</v>
      </c>
      <c r="L19" s="19">
        <v>1500</v>
      </c>
      <c r="M19" s="19">
        <v>1500</v>
      </c>
      <c r="N19" s="19">
        <v>1500</v>
      </c>
      <c r="O19" s="19">
        <v>4500</v>
      </c>
      <c r="P19" s="19">
        <v>4500</v>
      </c>
      <c r="Q19" s="19">
        <v>4500</v>
      </c>
      <c r="R19" s="19">
        <v>4500</v>
      </c>
      <c r="S19" s="19">
        <v>4500</v>
      </c>
      <c r="T19" s="19">
        <v>4500</v>
      </c>
      <c r="U19" s="19">
        <v>4500</v>
      </c>
      <c r="V19" s="19">
        <v>4500</v>
      </c>
    </row>
    <row r="20" spans="1:22" ht="14.25" customHeight="1">
      <c r="B20" s="38" t="s">
        <v>161</v>
      </c>
      <c r="C20" s="24">
        <v>3000</v>
      </c>
      <c r="D20" s="19">
        <v>3000</v>
      </c>
      <c r="E20" s="19">
        <v>3000</v>
      </c>
      <c r="F20" s="19">
        <v>3000</v>
      </c>
      <c r="G20" s="19">
        <v>3000</v>
      </c>
      <c r="H20" s="19">
        <v>3000</v>
      </c>
      <c r="I20" s="19">
        <v>3000</v>
      </c>
      <c r="J20" s="19">
        <v>3000</v>
      </c>
      <c r="K20" s="19">
        <v>3000</v>
      </c>
      <c r="L20" s="19">
        <v>3000</v>
      </c>
      <c r="M20" s="19">
        <v>3000</v>
      </c>
      <c r="N20" s="25">
        <v>3000</v>
      </c>
      <c r="O20" s="24">
        <v>9000</v>
      </c>
      <c r="P20" s="24">
        <v>9000</v>
      </c>
      <c r="Q20" s="24">
        <v>9000</v>
      </c>
      <c r="R20" s="24">
        <v>9000</v>
      </c>
      <c r="S20" s="24">
        <v>9000</v>
      </c>
      <c r="T20" s="24">
        <v>9000</v>
      </c>
      <c r="U20" s="24">
        <v>9000</v>
      </c>
      <c r="V20" s="24">
        <v>9000</v>
      </c>
    </row>
    <row r="21" spans="1:22" ht="14.25" customHeight="1">
      <c r="C21" s="2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5"/>
      <c r="O21" s="24"/>
      <c r="P21" s="19"/>
      <c r="Q21" s="19"/>
      <c r="R21" s="25"/>
      <c r="S21" s="24"/>
      <c r="T21" s="19"/>
      <c r="U21" s="19"/>
      <c r="V21" s="25"/>
    </row>
    <row r="22" spans="1:22" ht="14.25" customHeight="1">
      <c r="B22" s="38"/>
      <c r="C22" s="24"/>
      <c r="D22" s="19"/>
      <c r="F22" s="19"/>
      <c r="G22" s="19"/>
      <c r="H22" s="19"/>
      <c r="I22" s="19"/>
      <c r="J22" s="19"/>
      <c r="K22" s="19"/>
      <c r="L22" s="19"/>
      <c r="M22" s="19"/>
      <c r="N22" s="25"/>
      <c r="O22" s="25">
        <v>18000</v>
      </c>
      <c r="P22" s="25">
        <v>18000</v>
      </c>
      <c r="Q22" s="25">
        <v>18000</v>
      </c>
      <c r="R22" s="25">
        <v>18000</v>
      </c>
      <c r="S22" s="25">
        <v>18000</v>
      </c>
      <c r="T22" s="25">
        <v>18000</v>
      </c>
      <c r="U22" s="25">
        <v>18000</v>
      </c>
      <c r="V22" s="25">
        <v>18000</v>
      </c>
    </row>
    <row r="23" spans="1:22" ht="14.25" customHeight="1">
      <c r="B23" s="38"/>
      <c r="C23" s="2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5"/>
      <c r="O23" s="24"/>
      <c r="P23" s="19"/>
      <c r="Q23" s="19"/>
      <c r="R23" s="25"/>
      <c r="S23" s="24"/>
      <c r="T23" s="19"/>
      <c r="U23" s="19"/>
      <c r="V23" s="25"/>
    </row>
    <row r="24" spans="1:22" ht="14.25" customHeight="1">
      <c r="B24" s="38" t="s">
        <v>75</v>
      </c>
      <c r="C24" s="24">
        <v>158500</v>
      </c>
      <c r="D24" s="19">
        <v>164700</v>
      </c>
      <c r="E24" s="19">
        <v>176600</v>
      </c>
      <c r="F24" s="19">
        <v>170500</v>
      </c>
      <c r="G24" s="19">
        <v>86100</v>
      </c>
      <c r="H24" s="19">
        <v>76600</v>
      </c>
      <c r="I24" s="19">
        <v>82900</v>
      </c>
      <c r="J24" s="19">
        <v>125900</v>
      </c>
      <c r="K24" s="19">
        <v>146700</v>
      </c>
      <c r="L24" s="19">
        <v>175100</v>
      </c>
      <c r="M24" s="19">
        <v>161300</v>
      </c>
      <c r="N24" s="25">
        <v>139000</v>
      </c>
      <c r="O24" s="24">
        <f>O10-O22</f>
        <v>515700</v>
      </c>
      <c r="P24" s="24">
        <f>P10-P22</f>
        <v>389800</v>
      </c>
      <c r="Q24" s="24">
        <f>Q10-Q22</f>
        <v>403200</v>
      </c>
      <c r="R24" s="24">
        <f>R10-R22</f>
        <v>419100</v>
      </c>
      <c r="S24" s="24">
        <f>S10-S22</f>
        <v>421200</v>
      </c>
      <c r="T24" s="24">
        <f>T10-T22</f>
        <v>443400</v>
      </c>
      <c r="U24" s="24">
        <f>U10-U22</f>
        <v>423900</v>
      </c>
      <c r="V24" s="24">
        <f>V10-V22</f>
        <v>471900</v>
      </c>
    </row>
    <row r="25" spans="1:22" ht="14.25" customHeight="1">
      <c r="B25" s="38" t="s">
        <v>76</v>
      </c>
      <c r="C25" s="94">
        <v>0.06</v>
      </c>
      <c r="D25" s="94">
        <v>0.06</v>
      </c>
      <c r="E25" s="94">
        <v>0.06</v>
      </c>
      <c r="F25" s="94">
        <v>0.06</v>
      </c>
      <c r="G25" s="94">
        <v>0.06</v>
      </c>
      <c r="H25" s="94">
        <v>0.06</v>
      </c>
      <c r="I25" s="94">
        <v>0.06</v>
      </c>
      <c r="J25" s="94">
        <v>0.06</v>
      </c>
      <c r="K25" s="94">
        <v>0.06</v>
      </c>
      <c r="L25" s="94">
        <v>0.06</v>
      </c>
      <c r="M25" s="94">
        <v>0.06</v>
      </c>
      <c r="N25" s="94">
        <v>0.06</v>
      </c>
      <c r="O25" s="94">
        <v>0.06</v>
      </c>
      <c r="P25" s="94">
        <v>0.06</v>
      </c>
      <c r="Q25" s="94">
        <v>0.06</v>
      </c>
      <c r="R25" s="94">
        <v>0.06</v>
      </c>
      <c r="S25" s="94">
        <v>0.06</v>
      </c>
      <c r="T25" s="94">
        <v>0.06</v>
      </c>
      <c r="U25" s="94">
        <v>0.06</v>
      </c>
      <c r="V25" s="94">
        <v>0.06</v>
      </c>
    </row>
    <row r="26" spans="1:22" ht="14.25" customHeight="1">
      <c r="B26" s="43" t="s">
        <v>77</v>
      </c>
      <c r="C26" s="26">
        <v>148990</v>
      </c>
      <c r="D26" s="27">
        <v>154536</v>
      </c>
      <c r="E26" s="27">
        <f>E24-(E24*0.06)</f>
        <v>166004</v>
      </c>
      <c r="F26" s="27">
        <f t="shared" ref="F26:V26" si="0">F24-(F24*0.06)</f>
        <v>160270</v>
      </c>
      <c r="G26" s="27">
        <f t="shared" si="0"/>
        <v>80934</v>
      </c>
      <c r="H26" s="27">
        <f t="shared" si="0"/>
        <v>72004</v>
      </c>
      <c r="I26" s="27">
        <f t="shared" si="0"/>
        <v>77926</v>
      </c>
      <c r="J26" s="27">
        <f>J24-(J24*0.06)</f>
        <v>118346</v>
      </c>
      <c r="K26" s="27">
        <f t="shared" si="0"/>
        <v>137898</v>
      </c>
      <c r="L26" s="27">
        <f t="shared" si="0"/>
        <v>164594</v>
      </c>
      <c r="M26" s="27">
        <f t="shared" si="0"/>
        <v>151622</v>
      </c>
      <c r="N26" s="27">
        <f t="shared" si="0"/>
        <v>130660</v>
      </c>
      <c r="O26" s="27">
        <f t="shared" si="0"/>
        <v>484758</v>
      </c>
      <c r="P26" s="27">
        <f t="shared" si="0"/>
        <v>366412</v>
      </c>
      <c r="Q26" s="27">
        <f t="shared" si="0"/>
        <v>379008</v>
      </c>
      <c r="R26" s="27">
        <f t="shared" si="0"/>
        <v>393954</v>
      </c>
      <c r="S26" s="27">
        <f t="shared" si="0"/>
        <v>395928</v>
      </c>
      <c r="T26" s="27">
        <f t="shared" si="0"/>
        <v>416796</v>
      </c>
      <c r="U26" s="27">
        <f t="shared" si="0"/>
        <v>398466</v>
      </c>
      <c r="V26" s="27">
        <f t="shared" si="0"/>
        <v>443586</v>
      </c>
    </row>
    <row r="27" spans="1:22" ht="14.25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14.25" customHeight="1">
      <c r="A28" s="20" t="s">
        <v>78</v>
      </c>
      <c r="B28" s="13" t="s">
        <v>79</v>
      </c>
      <c r="C28" s="1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4.25" customHeight="1">
      <c r="A29" s="20" t="s">
        <v>80</v>
      </c>
      <c r="B29" s="13" t="s">
        <v>81</v>
      </c>
      <c r="C29" s="19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4.25" customHeight="1">
      <c r="B30" s="13" t="s">
        <v>82</v>
      </c>
      <c r="C30" s="19">
        <v>7500</v>
      </c>
      <c r="D30" s="19">
        <v>7500</v>
      </c>
      <c r="E30" s="19">
        <v>7500</v>
      </c>
      <c r="F30" s="19">
        <v>7500</v>
      </c>
      <c r="G30" s="19">
        <v>7500</v>
      </c>
      <c r="H30" s="19">
        <v>7500</v>
      </c>
      <c r="I30" s="19">
        <v>7500</v>
      </c>
      <c r="J30" s="19">
        <v>7500</v>
      </c>
      <c r="K30" s="19">
        <v>7500</v>
      </c>
      <c r="L30" s="19">
        <v>7500</v>
      </c>
      <c r="M30" s="19">
        <v>7500</v>
      </c>
      <c r="N30" s="19">
        <v>7500</v>
      </c>
      <c r="O30" s="19">
        <v>22500</v>
      </c>
      <c r="P30" s="19">
        <v>22500</v>
      </c>
      <c r="Q30" s="19">
        <v>22500</v>
      </c>
      <c r="R30" s="19">
        <v>22500</v>
      </c>
      <c r="S30" s="19">
        <v>22500</v>
      </c>
      <c r="T30" s="19">
        <v>22500</v>
      </c>
      <c r="U30" s="19">
        <v>22500</v>
      </c>
      <c r="V30" s="19">
        <v>22500</v>
      </c>
    </row>
    <row r="31" spans="1:22" ht="14.25" customHeight="1">
      <c r="A31" s="47" t="s">
        <v>83</v>
      </c>
      <c r="B31" s="13" t="s">
        <v>84</v>
      </c>
      <c r="C31" s="19">
        <f>382653+SUM(D30:V30)+7500</f>
        <v>652653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4.25" customHeight="1">
      <c r="A32" s="47" t="s">
        <v>85</v>
      </c>
      <c r="B32" s="13" t="s">
        <v>86</v>
      </c>
      <c r="C32" s="48">
        <f>C26/382653</f>
        <v>0.38936059563102865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4.25" customHeight="1">
      <c r="A33" s="47" t="s">
        <v>87</v>
      </c>
      <c r="B33" s="13" t="s">
        <v>88</v>
      </c>
      <c r="C33" s="19">
        <f>C26</f>
        <v>148990</v>
      </c>
      <c r="D33" s="19">
        <f t="shared" ref="D33:V33" si="1">D26</f>
        <v>154536</v>
      </c>
      <c r="E33" s="19">
        <f t="shared" si="1"/>
        <v>166004</v>
      </c>
      <c r="F33" s="19">
        <f t="shared" si="1"/>
        <v>160270</v>
      </c>
      <c r="G33" s="19">
        <f t="shared" si="1"/>
        <v>80934</v>
      </c>
      <c r="H33" s="19">
        <f t="shared" si="1"/>
        <v>72004</v>
      </c>
      <c r="I33" s="19">
        <f t="shared" si="1"/>
        <v>77926</v>
      </c>
      <c r="J33" s="19">
        <f t="shared" si="1"/>
        <v>118346</v>
      </c>
      <c r="K33" s="19">
        <f t="shared" si="1"/>
        <v>137898</v>
      </c>
      <c r="L33" s="19">
        <f t="shared" si="1"/>
        <v>164594</v>
      </c>
      <c r="M33" s="19">
        <f t="shared" si="1"/>
        <v>151622</v>
      </c>
      <c r="N33" s="19">
        <f t="shared" si="1"/>
        <v>130660</v>
      </c>
      <c r="O33" s="19">
        <f t="shared" si="1"/>
        <v>484758</v>
      </c>
      <c r="P33" s="19">
        <f t="shared" si="1"/>
        <v>366412</v>
      </c>
      <c r="Q33" s="19">
        <f t="shared" si="1"/>
        <v>379008</v>
      </c>
      <c r="R33" s="19">
        <f t="shared" si="1"/>
        <v>393954</v>
      </c>
      <c r="S33" s="19">
        <f t="shared" si="1"/>
        <v>395928</v>
      </c>
      <c r="T33" s="19">
        <f t="shared" si="1"/>
        <v>416796</v>
      </c>
      <c r="U33" s="19">
        <f t="shared" si="1"/>
        <v>398466</v>
      </c>
      <c r="V33" s="19">
        <f t="shared" si="1"/>
        <v>443586</v>
      </c>
    </row>
    <row r="34" spans="1:22" ht="14.25" customHeight="1">
      <c r="A34" s="47" t="s">
        <v>89</v>
      </c>
      <c r="B34" s="13" t="s">
        <v>90</v>
      </c>
      <c r="C34" s="19">
        <f>AVERAGE(C10:V10)/C31</f>
        <v>0.41033290278294898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4.25" customHeight="1">
      <c r="A35" s="47" t="s">
        <v>91</v>
      </c>
      <c r="B35" s="13" t="s">
        <v>92</v>
      </c>
      <c r="C35" s="19">
        <v>87.020399999999995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4.25" customHeight="1">
      <c r="B36" s="1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14.25" customHeight="1">
      <c r="A37" s="20" t="s">
        <v>93</v>
      </c>
      <c r="B37" s="13" t="s">
        <v>94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4.25" customHeight="1">
      <c r="A38" s="49" t="s">
        <v>95</v>
      </c>
      <c r="B38" s="13" t="s">
        <v>96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4.25" customHeight="1">
      <c r="A39" s="49" t="s">
        <v>97</v>
      </c>
      <c r="B39" s="13" t="s">
        <v>98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4.25" customHeight="1">
      <c r="A40" s="47" t="s">
        <v>99</v>
      </c>
      <c r="B40" s="13" t="s">
        <v>100</v>
      </c>
      <c r="C40" s="50" t="s">
        <v>101</v>
      </c>
      <c r="D40" s="50" t="s">
        <v>102</v>
      </c>
      <c r="E40" s="50" t="s">
        <v>103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4.25" customHeight="1">
      <c r="A41" s="20" t="s">
        <v>104</v>
      </c>
      <c r="B41" s="13" t="s">
        <v>105</v>
      </c>
      <c r="C41" s="19"/>
    </row>
    <row r="42" spans="1:22" ht="14.25" customHeight="1">
      <c r="A42" s="51" t="s">
        <v>106</v>
      </c>
      <c r="B42" s="13" t="s">
        <v>107</v>
      </c>
      <c r="C42" s="19"/>
    </row>
    <row r="43" spans="1:22" ht="14.25" customHeight="1">
      <c r="A43" s="19" t="s">
        <v>108</v>
      </c>
      <c r="B43" s="13" t="s">
        <v>109</v>
      </c>
      <c r="C43" s="19"/>
    </row>
    <row r="44" spans="1:22" ht="14.25" customHeight="1">
      <c r="B44" s="1"/>
    </row>
    <row r="45" spans="1:22" ht="14.25" customHeight="1">
      <c r="B45" s="1"/>
    </row>
    <row r="46" spans="1:22" ht="14.25" customHeight="1">
      <c r="B46" s="1"/>
    </row>
    <row r="47" spans="1:22" ht="14.25" customHeight="1">
      <c r="B47" s="1"/>
    </row>
    <row r="48" spans="1:22" ht="14.25" customHeight="1">
      <c r="B48" s="1"/>
    </row>
    <row r="49" spans="1:24" ht="14.25" customHeight="1" thickBot="1">
      <c r="B49" s="1"/>
    </row>
    <row r="50" spans="1:24" ht="14.25" customHeight="1">
      <c r="B50" s="1" t="s">
        <v>162</v>
      </c>
      <c r="C50" s="87" t="s">
        <v>64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67"/>
      <c r="O50" s="87" t="s">
        <v>65</v>
      </c>
      <c r="P50" s="88"/>
      <c r="Q50" s="88"/>
      <c r="R50" s="67"/>
      <c r="S50" s="87" t="s">
        <v>66</v>
      </c>
      <c r="T50" s="88"/>
      <c r="U50" s="88"/>
      <c r="V50" s="67"/>
    </row>
    <row r="51" spans="1:24" ht="14.25" customHeight="1">
      <c r="A51" s="33"/>
      <c r="B51" s="39"/>
      <c r="C51" s="40">
        <v>1</v>
      </c>
      <c r="D51" s="41">
        <v>2</v>
      </c>
      <c r="E51" s="41">
        <v>3</v>
      </c>
      <c r="F51" s="41">
        <v>4</v>
      </c>
      <c r="G51" s="41">
        <v>5</v>
      </c>
      <c r="H51" s="41">
        <v>6</v>
      </c>
      <c r="I51" s="41">
        <v>7</v>
      </c>
      <c r="J51" s="41">
        <v>8</v>
      </c>
      <c r="K51" s="41">
        <v>9</v>
      </c>
      <c r="L51" s="41">
        <v>10</v>
      </c>
      <c r="M51" s="41">
        <v>11</v>
      </c>
      <c r="N51" s="42">
        <v>12</v>
      </c>
      <c r="O51" s="40" t="s">
        <v>67</v>
      </c>
      <c r="P51" s="41" t="s">
        <v>68</v>
      </c>
      <c r="Q51" s="41" t="s">
        <v>69</v>
      </c>
      <c r="R51" s="42" t="s">
        <v>70</v>
      </c>
      <c r="S51" s="40" t="s">
        <v>67</v>
      </c>
      <c r="T51" s="41" t="s">
        <v>68</v>
      </c>
      <c r="U51" s="41" t="s">
        <v>69</v>
      </c>
      <c r="V51" s="42" t="s">
        <v>70</v>
      </c>
      <c r="W51" s="33"/>
      <c r="X51" s="33"/>
    </row>
    <row r="52" spans="1:24" ht="14.25" customHeight="1">
      <c r="B52" s="43" t="s">
        <v>71</v>
      </c>
      <c r="C52" s="2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5"/>
      <c r="O52" s="24"/>
      <c r="P52" s="19"/>
      <c r="Q52" s="19"/>
      <c r="R52" s="25"/>
      <c r="S52" s="24"/>
      <c r="T52" s="19"/>
      <c r="U52" s="19"/>
      <c r="V52" s="25"/>
    </row>
    <row r="53" spans="1:24" ht="14.25" customHeight="1">
      <c r="B53" s="44" t="s">
        <v>131</v>
      </c>
      <c r="C53" s="24">
        <f>C5-(C5*0.4)</f>
        <v>13500</v>
      </c>
      <c r="D53" s="24">
        <f>D5-(D5*0.4)</f>
        <v>16200</v>
      </c>
      <c r="E53" s="24">
        <f>E5-(E5*0.4)</f>
        <v>16200</v>
      </c>
      <c r="F53" s="24">
        <f>F5-(F5*0.4)</f>
        <v>16200</v>
      </c>
      <c r="G53" s="24">
        <f>G5-(G5*0.4)</f>
        <v>10800</v>
      </c>
      <c r="H53" s="24">
        <f>H5-(H5*0.4)</f>
        <v>8100</v>
      </c>
      <c r="I53" s="24">
        <f>I5-(I5*0.4)</f>
        <v>8640</v>
      </c>
      <c r="J53" s="24">
        <f>J5-(J5*0.4)</f>
        <v>9720</v>
      </c>
      <c r="K53" s="24">
        <f>K5-(K5*0.4)</f>
        <v>12960</v>
      </c>
      <c r="L53" s="24">
        <f>L5-(L5*0.4)</f>
        <v>15120</v>
      </c>
      <c r="M53" s="24">
        <f>M5-(M5*0.4)</f>
        <v>14580</v>
      </c>
      <c r="N53" s="24">
        <f>N5-(N5*0.4)</f>
        <v>11880</v>
      </c>
      <c r="O53" s="24">
        <f>O5-(O5*0.4)</f>
        <v>48600</v>
      </c>
      <c r="P53" s="24">
        <f>P5-(P5*0.4)</f>
        <v>32400</v>
      </c>
      <c r="Q53" s="24">
        <f>Q5-(Q5*0.4)</f>
        <v>38880</v>
      </c>
      <c r="R53" s="24">
        <f>R5-(R5*0.4)</f>
        <v>42120</v>
      </c>
      <c r="S53" s="24">
        <f>S5-(S5*0.4)</f>
        <v>37260</v>
      </c>
      <c r="T53" s="24">
        <f>T5-(T5*0.4)</f>
        <v>40500</v>
      </c>
      <c r="U53" s="24">
        <f>U5-(U5*0.4)</f>
        <v>40500</v>
      </c>
      <c r="V53" s="24">
        <f>V5-(V5*0.4)</f>
        <v>40500</v>
      </c>
    </row>
    <row r="54" spans="1:24" ht="14.25" customHeight="1">
      <c r="B54" s="44" t="s">
        <v>158</v>
      </c>
      <c r="C54" s="24">
        <f>C6-(C6*0.4)</f>
        <v>22500</v>
      </c>
      <c r="D54" s="24">
        <f>D6-(D6*0.4)</f>
        <v>24300</v>
      </c>
      <c r="E54" s="24">
        <f>E6-(E6*0.4)</f>
        <v>27000</v>
      </c>
      <c r="F54" s="24">
        <f>F6-(F6*0.4)</f>
        <v>26100</v>
      </c>
      <c r="G54" s="24">
        <f>G6-(G6*0.4)</f>
        <v>9000</v>
      </c>
      <c r="H54" s="24">
        <f>H6-(H6*0.4)</f>
        <v>9000</v>
      </c>
      <c r="I54" s="24">
        <f>I6-(I6*0.4)</f>
        <v>10800</v>
      </c>
      <c r="J54" s="24">
        <f>J6-(J6*0.4)</f>
        <v>18000</v>
      </c>
      <c r="K54" s="24">
        <f>K6-(K6*0.4)</f>
        <v>20700</v>
      </c>
      <c r="L54" s="24">
        <f>L6-(L6*0.4)</f>
        <v>24300</v>
      </c>
      <c r="M54" s="24">
        <f>M6-(M6*0.4)</f>
        <v>23400</v>
      </c>
      <c r="N54" s="24">
        <f>N6-(N6*0.4)</f>
        <v>18900</v>
      </c>
      <c r="O54" s="24">
        <f>O6-(O6*0.4)</f>
        <v>81000</v>
      </c>
      <c r="P54" s="24">
        <f>P6-(P6*0.4)</f>
        <v>59400</v>
      </c>
      <c r="Q54" s="24">
        <f>Q6-(Q6*0.4)</f>
        <v>62100</v>
      </c>
      <c r="R54" s="24">
        <f>R6-(R6*0.4)</f>
        <v>54000</v>
      </c>
      <c r="S54" s="24">
        <f>S6-(S6*0.4)</f>
        <v>59400</v>
      </c>
      <c r="T54" s="24">
        <f>T6-(T6*0.4)</f>
        <v>64800</v>
      </c>
      <c r="U54" s="24">
        <f>U6-(U6*0.4)</f>
        <v>59400</v>
      </c>
      <c r="V54" s="24">
        <f>V6-(V6*0.4)</f>
        <v>70200</v>
      </c>
    </row>
    <row r="55" spans="1:24" ht="14.25" customHeight="1">
      <c r="B55" s="44" t="s">
        <v>133</v>
      </c>
      <c r="C55" s="24">
        <f>C7-(C7*0.4)</f>
        <v>16500</v>
      </c>
      <c r="D55" s="24">
        <f>D7-(D7*0.4)</f>
        <v>15840</v>
      </c>
      <c r="E55" s="24">
        <f>E7-(E7*0.4)</f>
        <v>17160</v>
      </c>
      <c r="F55" s="24">
        <f>F7-(F7*0.4)</f>
        <v>15840</v>
      </c>
      <c r="G55" s="24">
        <f>G7-(G7*0.4)</f>
        <v>7560</v>
      </c>
      <c r="H55" s="24">
        <f>H7-(H7*0.4)</f>
        <v>6720</v>
      </c>
      <c r="I55" s="24">
        <f>I7-(I7*0.4)</f>
        <v>5880</v>
      </c>
      <c r="J55" s="24">
        <f>J7-(J7*0.4)</f>
        <v>15120</v>
      </c>
      <c r="K55" s="24">
        <f>K7-(K7*0.4)</f>
        <v>15840</v>
      </c>
      <c r="L55" s="24">
        <f>L7-(L7*0.4)</f>
        <v>17160</v>
      </c>
      <c r="M55" s="24">
        <f>M7-(M7*0.4)</f>
        <v>17160</v>
      </c>
      <c r="N55" s="24">
        <f>N7-(N7*0.4)</f>
        <v>15180</v>
      </c>
      <c r="O55" s="24">
        <f>O7-(O7*0.4)</f>
        <v>49500</v>
      </c>
      <c r="P55" s="24">
        <f>P7-(P7*0.4)</f>
        <v>38940</v>
      </c>
      <c r="Q55" s="24">
        <f>Q7-(Q7*0.4)</f>
        <v>37620</v>
      </c>
      <c r="R55" s="24">
        <f>R7-(R7*0.4)</f>
        <v>45540</v>
      </c>
      <c r="S55" s="24">
        <f t="shared" ref="S55:V55" si="2">S7-(S7*0.4)</f>
        <v>43560</v>
      </c>
      <c r="T55" s="24">
        <f t="shared" si="2"/>
        <v>45540</v>
      </c>
      <c r="U55" s="24">
        <f t="shared" si="2"/>
        <v>39600</v>
      </c>
      <c r="V55" s="24">
        <f t="shared" si="2"/>
        <v>47520</v>
      </c>
    </row>
    <row r="56" spans="1:24" ht="14.25" customHeight="1">
      <c r="B56" s="44" t="s">
        <v>134</v>
      </c>
      <c r="C56" s="24">
        <f>C8-(C8*0.4)</f>
        <v>23400</v>
      </c>
      <c r="D56" s="24">
        <f>D8-(D8*0.4)</f>
        <v>23400</v>
      </c>
      <c r="E56" s="24">
        <f>E8-(E8*0.4)</f>
        <v>23400</v>
      </c>
      <c r="F56" s="24">
        <f>F8-(F8*0.4)</f>
        <v>23400</v>
      </c>
      <c r="G56" s="24">
        <f>G8-(G8*0.4)</f>
        <v>19500</v>
      </c>
      <c r="H56" s="24">
        <f>H8-(H8*0.4)</f>
        <v>17940</v>
      </c>
      <c r="I56" s="24">
        <f>I8-(I8*0.4)</f>
        <v>17940</v>
      </c>
      <c r="J56" s="24">
        <f>J8-(J8*0.4)</f>
        <v>19500</v>
      </c>
      <c r="K56" s="24">
        <f>K8-(K8*0.4)</f>
        <v>23400</v>
      </c>
      <c r="L56" s="24">
        <f>L8-(L8*0.4)</f>
        <v>23400</v>
      </c>
      <c r="M56" s="24">
        <f>M8-(M8*0.4)</f>
        <v>23400</v>
      </c>
      <c r="N56" s="24">
        <f>N8-(N8*0.4)</f>
        <v>23400</v>
      </c>
      <c r="O56" s="24">
        <f>O8-(O8*0.4)</f>
        <v>65520</v>
      </c>
      <c r="P56" s="24">
        <f>P8-(P8*0.4)</f>
        <v>58500</v>
      </c>
      <c r="Q56" s="24">
        <f>Q8-(Q8*0.4)</f>
        <v>56160</v>
      </c>
      <c r="R56" s="24">
        <f>R8-(R8*0.4)</f>
        <v>70200</v>
      </c>
      <c r="S56" s="24">
        <f t="shared" ref="S56:V56" si="3">S8-(S8*0.4)</f>
        <v>67860</v>
      </c>
      <c r="T56" s="24">
        <f t="shared" si="3"/>
        <v>65520</v>
      </c>
      <c r="U56" s="24">
        <f t="shared" si="3"/>
        <v>70200</v>
      </c>
      <c r="V56" s="24">
        <f t="shared" si="3"/>
        <v>70200</v>
      </c>
    </row>
    <row r="57" spans="1:24" ht="14.25" customHeight="1">
      <c r="B57" s="44" t="s">
        <v>157</v>
      </c>
      <c r="C57" s="24">
        <f>C9-(C9*0.4)</f>
        <v>21000</v>
      </c>
      <c r="D57" s="24">
        <f>D9-(D9*0.4)</f>
        <v>22680</v>
      </c>
      <c r="E57" s="24">
        <f>E9-(E9*0.4)</f>
        <v>25200</v>
      </c>
      <c r="F57" s="24">
        <f>F9-(F9*0.4)</f>
        <v>24360</v>
      </c>
      <c r="G57" s="24">
        <f>G9-(G9*0.4)</f>
        <v>8400</v>
      </c>
      <c r="H57" s="24">
        <f>H9-(H9*0.4)</f>
        <v>8400</v>
      </c>
      <c r="I57" s="24">
        <f>I9-(I9*0.4)</f>
        <v>10080</v>
      </c>
      <c r="J57" s="24">
        <f>J9-(J9*0.4)</f>
        <v>16800</v>
      </c>
      <c r="K57" s="24">
        <f>K9-(K9*0.4)</f>
        <v>19320</v>
      </c>
      <c r="L57" s="24">
        <f>L9-(L9*0.4)</f>
        <v>22680</v>
      </c>
      <c r="M57" s="24">
        <f>M9-(M9*0.4)</f>
        <v>21840</v>
      </c>
      <c r="N57" s="24">
        <f>N9-(N9*0.4)</f>
        <v>17640</v>
      </c>
      <c r="O57" s="24">
        <f>O9-(O9*0.4)</f>
        <v>75600</v>
      </c>
      <c r="P57" s="24">
        <f>P9-(P9*0.4)</f>
        <v>55440</v>
      </c>
      <c r="Q57" s="24">
        <f>Q9-(Q9*0.4)</f>
        <v>57960</v>
      </c>
      <c r="R57" s="24">
        <f>R9-(R9*0.4)</f>
        <v>50400</v>
      </c>
      <c r="S57" s="24">
        <f t="shared" ref="S57:V57" si="4">S9-(S9*0.4)</f>
        <v>55440</v>
      </c>
      <c r="T57" s="24">
        <f t="shared" si="4"/>
        <v>60480</v>
      </c>
      <c r="U57" s="24">
        <f t="shared" si="4"/>
        <v>55440</v>
      </c>
      <c r="V57" s="24">
        <f t="shared" si="4"/>
        <v>65520</v>
      </c>
    </row>
    <row r="58" spans="1:24" ht="14.25" customHeight="1">
      <c r="B58" s="43" t="s">
        <v>72</v>
      </c>
      <c r="C58" s="24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5"/>
      <c r="O58" s="24"/>
      <c r="P58" s="19"/>
      <c r="Q58" s="19"/>
      <c r="R58" s="25"/>
      <c r="S58" s="24"/>
      <c r="T58" s="19"/>
      <c r="U58" s="19"/>
      <c r="V58" s="25"/>
    </row>
    <row r="59" spans="1:24" ht="14.25" customHeight="1">
      <c r="B59" s="44" t="s">
        <v>73</v>
      </c>
      <c r="C59" s="24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5"/>
      <c r="O59" s="24"/>
      <c r="P59" s="19"/>
      <c r="Q59" s="19"/>
      <c r="R59" s="25"/>
      <c r="S59" s="24"/>
      <c r="T59" s="19"/>
      <c r="U59" s="19"/>
      <c r="V59" s="25"/>
    </row>
    <row r="60" spans="1:24" ht="14.25" customHeight="1">
      <c r="B60" s="38" t="s">
        <v>153</v>
      </c>
      <c r="C60" s="24">
        <v>900</v>
      </c>
      <c r="D60" s="24">
        <v>900</v>
      </c>
      <c r="E60" s="24">
        <v>900</v>
      </c>
      <c r="F60" s="24">
        <v>900</v>
      </c>
      <c r="G60" s="24">
        <v>900</v>
      </c>
      <c r="H60" s="24">
        <v>900</v>
      </c>
      <c r="I60" s="24">
        <v>900</v>
      </c>
      <c r="J60" s="24">
        <v>900</v>
      </c>
      <c r="K60" s="24">
        <v>900</v>
      </c>
      <c r="L60" s="24">
        <v>900</v>
      </c>
      <c r="M60" s="24">
        <v>900</v>
      </c>
      <c r="N60" s="24">
        <v>900</v>
      </c>
      <c r="O60" s="24">
        <v>2700</v>
      </c>
      <c r="P60" s="24">
        <v>2700</v>
      </c>
      <c r="Q60" s="24">
        <v>2700</v>
      </c>
      <c r="R60" s="24">
        <v>2700</v>
      </c>
      <c r="S60" s="24">
        <v>2700</v>
      </c>
      <c r="T60" s="24">
        <v>2700</v>
      </c>
      <c r="U60" s="24">
        <v>2700</v>
      </c>
      <c r="V60" s="24">
        <v>2700</v>
      </c>
    </row>
    <row r="61" spans="1:24" ht="14.25" customHeight="1">
      <c r="B61" s="38" t="s">
        <v>159</v>
      </c>
      <c r="C61" s="24">
        <v>600</v>
      </c>
      <c r="D61" s="24">
        <v>600</v>
      </c>
      <c r="E61" s="24">
        <v>600</v>
      </c>
      <c r="F61" s="24">
        <v>600</v>
      </c>
      <c r="G61" s="24">
        <v>600</v>
      </c>
      <c r="H61" s="24">
        <v>600</v>
      </c>
      <c r="I61" s="24">
        <v>600</v>
      </c>
      <c r="J61" s="24">
        <v>600</v>
      </c>
      <c r="K61" s="24">
        <v>600</v>
      </c>
      <c r="L61" s="24">
        <v>600</v>
      </c>
      <c r="M61" s="24">
        <v>600</v>
      </c>
      <c r="N61" s="24">
        <v>600</v>
      </c>
      <c r="O61" s="24">
        <v>1800</v>
      </c>
      <c r="P61" s="24">
        <v>1800</v>
      </c>
      <c r="Q61" s="24">
        <v>1800</v>
      </c>
      <c r="R61" s="24">
        <v>1800</v>
      </c>
      <c r="S61" s="24">
        <v>1800</v>
      </c>
      <c r="T61" s="24">
        <v>1800</v>
      </c>
      <c r="U61" s="24">
        <v>1800</v>
      </c>
      <c r="V61" s="24">
        <v>1800</v>
      </c>
    </row>
    <row r="62" spans="1:24" ht="14.25" customHeight="1">
      <c r="B62" s="38"/>
      <c r="C62" s="24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5"/>
      <c r="O62" s="24"/>
      <c r="P62" s="19"/>
      <c r="Q62" s="19"/>
      <c r="R62" s="25"/>
      <c r="S62" s="24"/>
      <c r="T62" s="19"/>
      <c r="U62" s="19"/>
      <c r="V62" s="25"/>
    </row>
    <row r="63" spans="1:24" ht="14.25" customHeight="1">
      <c r="B63" s="38"/>
      <c r="C63" s="24"/>
      <c r="I63" s="19"/>
      <c r="J63" s="19"/>
      <c r="K63" s="19"/>
      <c r="L63" s="19"/>
      <c r="M63" s="19"/>
      <c r="N63" s="25"/>
      <c r="O63" s="24"/>
      <c r="P63" s="19"/>
      <c r="Q63" s="19"/>
      <c r="R63" s="25"/>
      <c r="S63" s="24"/>
      <c r="T63" s="19"/>
      <c r="U63" s="19"/>
      <c r="V63" s="25"/>
    </row>
    <row r="64" spans="1:24" ht="14.25" customHeight="1">
      <c r="B64" s="38"/>
      <c r="C64" s="2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5"/>
      <c r="S64" s="24"/>
      <c r="T64" s="19"/>
      <c r="U64" s="19"/>
      <c r="V64" s="25"/>
    </row>
    <row r="65" spans="1:22" ht="14.25" customHeight="1">
      <c r="B65" s="44" t="s">
        <v>74</v>
      </c>
      <c r="C65" s="24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5"/>
      <c r="O65" s="24"/>
      <c r="P65" s="19"/>
      <c r="Q65" s="19"/>
      <c r="R65" s="25"/>
      <c r="S65" s="24"/>
      <c r="T65" s="19"/>
      <c r="U65" s="19"/>
      <c r="V65" s="25"/>
    </row>
    <row r="66" spans="1:22" ht="14.25" customHeight="1">
      <c r="B66" s="38" t="s">
        <v>160</v>
      </c>
      <c r="C66" s="24">
        <v>1500</v>
      </c>
      <c r="D66" s="19">
        <v>1500</v>
      </c>
      <c r="E66" s="19">
        <v>1500</v>
      </c>
      <c r="F66" s="19">
        <v>1500</v>
      </c>
      <c r="G66" s="19">
        <v>1500</v>
      </c>
      <c r="H66" s="19">
        <v>1500</v>
      </c>
      <c r="I66" s="19">
        <v>1500</v>
      </c>
      <c r="J66" s="19">
        <v>1500</v>
      </c>
      <c r="K66" s="19">
        <v>1500</v>
      </c>
      <c r="L66" s="19">
        <v>1500</v>
      </c>
      <c r="M66" s="19">
        <v>1500</v>
      </c>
      <c r="N66" s="19">
        <v>1500</v>
      </c>
      <c r="O66" s="19">
        <v>4500</v>
      </c>
      <c r="P66" s="19">
        <v>4500</v>
      </c>
      <c r="Q66" s="19">
        <v>4500</v>
      </c>
      <c r="R66" s="19">
        <v>4500</v>
      </c>
      <c r="S66" s="19">
        <v>4500</v>
      </c>
      <c r="T66" s="19">
        <v>4500</v>
      </c>
      <c r="U66" s="19">
        <v>4500</v>
      </c>
      <c r="V66" s="19">
        <v>4500</v>
      </c>
    </row>
    <row r="67" spans="1:22" ht="14.25" customHeight="1">
      <c r="B67" s="38" t="s">
        <v>161</v>
      </c>
      <c r="C67" s="24">
        <v>3000</v>
      </c>
      <c r="D67" s="19">
        <v>3000</v>
      </c>
      <c r="E67" s="19">
        <v>3000</v>
      </c>
      <c r="F67" s="19">
        <v>3000</v>
      </c>
      <c r="G67" s="19">
        <v>3000</v>
      </c>
      <c r="H67" s="19">
        <v>3000</v>
      </c>
      <c r="I67" s="19">
        <v>3000</v>
      </c>
      <c r="J67" s="19">
        <v>3000</v>
      </c>
      <c r="K67" s="19">
        <v>3000</v>
      </c>
      <c r="L67" s="19">
        <v>3000</v>
      </c>
      <c r="M67" s="19">
        <v>3000</v>
      </c>
      <c r="N67" s="25">
        <v>3000</v>
      </c>
      <c r="O67" s="24">
        <v>9000</v>
      </c>
      <c r="P67" s="24">
        <v>9000</v>
      </c>
      <c r="Q67" s="24">
        <v>9000</v>
      </c>
      <c r="R67" s="24">
        <v>9000</v>
      </c>
      <c r="S67" s="24">
        <v>9000</v>
      </c>
      <c r="T67" s="24">
        <v>9000</v>
      </c>
      <c r="U67" s="24">
        <v>9000</v>
      </c>
      <c r="V67" s="24">
        <v>9000</v>
      </c>
    </row>
    <row r="68" spans="1:22" ht="14.25" customHeight="1">
      <c r="C68" s="24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5"/>
      <c r="O68" s="24"/>
      <c r="P68" s="19"/>
      <c r="Q68" s="19"/>
      <c r="R68" s="25"/>
      <c r="S68" s="24"/>
      <c r="T68" s="19"/>
      <c r="U68" s="19"/>
      <c r="V68" s="25"/>
    </row>
    <row r="69" spans="1:22" ht="14.25" customHeight="1">
      <c r="B69" s="38"/>
      <c r="C69" s="24">
        <f>SUM(C60:C67)</f>
        <v>6000</v>
      </c>
      <c r="D69" s="24">
        <f t="shared" ref="D69:N69" si="5">SUM(D60:D67)</f>
        <v>6000</v>
      </c>
      <c r="E69" s="24">
        <f t="shared" si="5"/>
        <v>6000</v>
      </c>
      <c r="F69" s="24">
        <f t="shared" si="5"/>
        <v>6000</v>
      </c>
      <c r="G69" s="24">
        <f t="shared" si="5"/>
        <v>6000</v>
      </c>
      <c r="H69" s="24">
        <f t="shared" si="5"/>
        <v>6000</v>
      </c>
      <c r="I69" s="24">
        <f t="shared" si="5"/>
        <v>6000</v>
      </c>
      <c r="J69" s="24">
        <f t="shared" si="5"/>
        <v>6000</v>
      </c>
      <c r="K69" s="24">
        <f t="shared" si="5"/>
        <v>6000</v>
      </c>
      <c r="L69" s="24">
        <f t="shared" si="5"/>
        <v>6000</v>
      </c>
      <c r="M69" s="24">
        <f t="shared" si="5"/>
        <v>6000</v>
      </c>
      <c r="N69" s="24">
        <f t="shared" si="5"/>
        <v>6000</v>
      </c>
      <c r="O69" s="25">
        <v>18000</v>
      </c>
      <c r="P69" s="25">
        <v>18000</v>
      </c>
      <c r="Q69" s="25">
        <v>18000</v>
      </c>
      <c r="R69" s="25">
        <v>18000</v>
      </c>
      <c r="S69" s="25">
        <v>18000</v>
      </c>
      <c r="T69" s="25">
        <v>18000</v>
      </c>
      <c r="U69" s="25">
        <v>18000</v>
      </c>
      <c r="V69" s="25">
        <v>18000</v>
      </c>
    </row>
    <row r="70" spans="1:22" ht="14.25" customHeight="1">
      <c r="B70" s="38"/>
      <c r="C70" s="2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5"/>
      <c r="O70" s="24"/>
      <c r="P70" s="19"/>
      <c r="Q70" s="19"/>
      <c r="R70" s="25"/>
      <c r="S70" s="24"/>
      <c r="T70" s="19"/>
      <c r="U70" s="19"/>
      <c r="V70" s="25"/>
    </row>
    <row r="71" spans="1:22" ht="14.25" customHeight="1">
      <c r="B71" s="38" t="s">
        <v>75</v>
      </c>
      <c r="C71" s="24">
        <f>SUM(C53:C57)-C69</f>
        <v>90900</v>
      </c>
      <c r="D71" s="24">
        <f t="shared" ref="D71:N71" si="6">SUM(D53:D57)-D69</f>
        <v>96420</v>
      </c>
      <c r="E71" s="24">
        <f t="shared" si="6"/>
        <v>102960</v>
      </c>
      <c r="F71" s="24">
        <f t="shared" si="6"/>
        <v>99900</v>
      </c>
      <c r="G71" s="24">
        <f t="shared" si="6"/>
        <v>49260</v>
      </c>
      <c r="H71" s="24">
        <f t="shared" si="6"/>
        <v>44160</v>
      </c>
      <c r="I71" s="24">
        <f t="shared" si="6"/>
        <v>47340</v>
      </c>
      <c r="J71" s="24">
        <f t="shared" si="6"/>
        <v>73140</v>
      </c>
      <c r="K71" s="24">
        <f t="shared" si="6"/>
        <v>86220</v>
      </c>
      <c r="L71" s="24">
        <f t="shared" si="6"/>
        <v>96660</v>
      </c>
      <c r="M71" s="24">
        <f t="shared" si="6"/>
        <v>94380</v>
      </c>
      <c r="N71" s="24">
        <f t="shared" si="6"/>
        <v>81000</v>
      </c>
      <c r="O71" s="24">
        <f>SUM(O53:O57)-O69</f>
        <v>302220</v>
      </c>
      <c r="P71" s="24">
        <f t="shared" ref="P71:V71" si="7">SUM(P53:P57)-P69</f>
        <v>226680</v>
      </c>
      <c r="Q71" s="24">
        <f t="shared" si="7"/>
        <v>234720</v>
      </c>
      <c r="R71" s="24">
        <f t="shared" si="7"/>
        <v>244260</v>
      </c>
      <c r="S71" s="24">
        <f t="shared" si="7"/>
        <v>245520</v>
      </c>
      <c r="T71" s="24">
        <f t="shared" si="7"/>
        <v>258840</v>
      </c>
      <c r="U71" s="24">
        <f t="shared" si="7"/>
        <v>247140</v>
      </c>
      <c r="V71" s="24">
        <f t="shared" si="7"/>
        <v>275940</v>
      </c>
    </row>
    <row r="72" spans="1:22" ht="14.25" customHeight="1">
      <c r="B72" s="38" t="s">
        <v>76</v>
      </c>
      <c r="C72" s="94">
        <v>0.06</v>
      </c>
      <c r="D72" s="94">
        <v>0.06</v>
      </c>
      <c r="E72" s="94">
        <v>0.06</v>
      </c>
      <c r="F72" s="94">
        <v>0.06</v>
      </c>
      <c r="G72" s="94">
        <v>0.06</v>
      </c>
      <c r="H72" s="94">
        <v>0.06</v>
      </c>
      <c r="I72" s="94">
        <v>0.06</v>
      </c>
      <c r="J72" s="94">
        <v>0.06</v>
      </c>
      <c r="K72" s="94">
        <v>0.06</v>
      </c>
      <c r="L72" s="94">
        <v>0.06</v>
      </c>
      <c r="M72" s="94">
        <v>0.06</v>
      </c>
      <c r="N72" s="94">
        <v>0.06</v>
      </c>
      <c r="O72" s="94">
        <v>0.06</v>
      </c>
      <c r="P72" s="94">
        <v>0.06</v>
      </c>
      <c r="Q72" s="94">
        <v>0.06</v>
      </c>
      <c r="R72" s="94">
        <v>0.06</v>
      </c>
      <c r="S72" s="94">
        <v>0.06</v>
      </c>
      <c r="T72" s="94">
        <v>0.06</v>
      </c>
      <c r="U72" s="94">
        <v>0.06</v>
      </c>
      <c r="V72" s="94">
        <v>0.06</v>
      </c>
    </row>
    <row r="73" spans="1:22" ht="14.25" customHeight="1" thickBot="1">
      <c r="B73" s="43" t="s">
        <v>77</v>
      </c>
      <c r="C73" s="26">
        <f>C71-(C71*0.06)</f>
        <v>85446</v>
      </c>
      <c r="D73" s="26">
        <f t="shared" ref="D73:V73" si="8">D71-(D71*0.06)</f>
        <v>90634.8</v>
      </c>
      <c r="E73" s="26">
        <f t="shared" si="8"/>
        <v>96782.399999999994</v>
      </c>
      <c r="F73" s="26">
        <f t="shared" si="8"/>
        <v>93906</v>
      </c>
      <c r="G73" s="26">
        <f t="shared" si="8"/>
        <v>46304.4</v>
      </c>
      <c r="H73" s="26">
        <f t="shared" si="8"/>
        <v>41510.400000000001</v>
      </c>
      <c r="I73" s="26">
        <f t="shared" si="8"/>
        <v>44499.6</v>
      </c>
      <c r="J73" s="26">
        <f t="shared" si="8"/>
        <v>68751.600000000006</v>
      </c>
      <c r="K73" s="26">
        <f t="shared" si="8"/>
        <v>81046.8</v>
      </c>
      <c r="L73" s="26">
        <f t="shared" si="8"/>
        <v>90860.4</v>
      </c>
      <c r="M73" s="26">
        <f t="shared" si="8"/>
        <v>88717.2</v>
      </c>
      <c r="N73" s="26">
        <f t="shared" si="8"/>
        <v>76140</v>
      </c>
      <c r="O73" s="26">
        <f t="shared" si="8"/>
        <v>284086.8</v>
      </c>
      <c r="P73" s="26">
        <f t="shared" si="8"/>
        <v>213079.2</v>
      </c>
      <c r="Q73" s="26">
        <f t="shared" si="8"/>
        <v>220636.79999999999</v>
      </c>
      <c r="R73" s="26">
        <f t="shared" si="8"/>
        <v>229604.4</v>
      </c>
      <c r="S73" s="26">
        <f t="shared" si="8"/>
        <v>230788.8</v>
      </c>
      <c r="T73" s="26">
        <f t="shared" si="8"/>
        <v>243309.6</v>
      </c>
      <c r="U73" s="26">
        <f t="shared" si="8"/>
        <v>232311.6</v>
      </c>
      <c r="V73" s="26">
        <f t="shared" si="8"/>
        <v>259383.6</v>
      </c>
    </row>
    <row r="74" spans="1:22" ht="14.2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ht="14.25" customHeight="1">
      <c r="A75" s="20" t="s">
        <v>78</v>
      </c>
      <c r="B75" s="13" t="s">
        <v>79</v>
      </c>
      <c r="C75" s="19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ht="14.25" customHeight="1">
      <c r="A76" s="20" t="s">
        <v>80</v>
      </c>
      <c r="B76" s="13" t="s">
        <v>81</v>
      </c>
      <c r="C76" s="19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ht="14.25" customHeight="1">
      <c r="B77" s="13" t="s">
        <v>82</v>
      </c>
      <c r="C77" s="19">
        <v>7500</v>
      </c>
      <c r="D77" s="19">
        <v>7500</v>
      </c>
      <c r="E77" s="19">
        <v>7500</v>
      </c>
      <c r="F77" s="19">
        <v>7500</v>
      </c>
      <c r="G77" s="19">
        <v>7500</v>
      </c>
      <c r="H77" s="19">
        <v>7500</v>
      </c>
      <c r="I77" s="19">
        <v>7500</v>
      </c>
      <c r="J77" s="19">
        <v>7500</v>
      </c>
      <c r="K77" s="19">
        <v>7500</v>
      </c>
      <c r="L77" s="19">
        <v>7500</v>
      </c>
      <c r="M77" s="19">
        <v>7500</v>
      </c>
      <c r="N77" s="19">
        <v>7500</v>
      </c>
      <c r="O77" s="19">
        <v>25000</v>
      </c>
      <c r="P77" s="19">
        <v>25000</v>
      </c>
      <c r="Q77" s="19">
        <v>25000</v>
      </c>
      <c r="R77" s="19">
        <v>25000</v>
      </c>
      <c r="S77" s="19">
        <v>25000</v>
      </c>
      <c r="T77" s="19">
        <v>25000</v>
      </c>
      <c r="U77" s="19">
        <v>25000</v>
      </c>
      <c r="V77" s="19">
        <v>25000</v>
      </c>
    </row>
    <row r="78" spans="1:22" ht="14.25" customHeight="1">
      <c r="A78" s="47" t="s">
        <v>83</v>
      </c>
      <c r="B78" s="13" t="s">
        <v>84</v>
      </c>
      <c r="C78" s="19">
        <v>672653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1:22" ht="14.25" customHeight="1">
      <c r="A79" s="47" t="s">
        <v>85</v>
      </c>
      <c r="B79" s="13" t="s">
        <v>86</v>
      </c>
      <c r="C79" s="48">
        <v>148990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1:22" ht="14.25" customHeight="1">
      <c r="A80" s="47" t="s">
        <v>87</v>
      </c>
      <c r="B80" s="13" t="s">
        <v>88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4.25" customHeight="1">
      <c r="A81" s="47" t="s">
        <v>89</v>
      </c>
      <c r="B81" s="13" t="s">
        <v>90</v>
      </c>
      <c r="C81" s="19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ht="14.25" customHeight="1">
      <c r="A82" s="47" t="s">
        <v>91</v>
      </c>
      <c r="B82" s="13" t="s">
        <v>92</v>
      </c>
      <c r="C82" s="19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ht="14.25" customHeight="1">
      <c r="B83" s="1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1:22" ht="14.25" customHeight="1">
      <c r="A84" s="20" t="s">
        <v>93</v>
      </c>
      <c r="B84" s="13" t="s">
        <v>94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4.25" customHeight="1">
      <c r="A85" s="49" t="s">
        <v>95</v>
      </c>
      <c r="B85" s="13" t="s">
        <v>96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4.25" customHeight="1">
      <c r="A86" s="49" t="s">
        <v>97</v>
      </c>
      <c r="B86" s="13" t="s">
        <v>98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14.25" customHeight="1">
      <c r="A87" s="47" t="s">
        <v>99</v>
      </c>
      <c r="B87" s="13" t="s">
        <v>100</v>
      </c>
      <c r="C87" s="50" t="s">
        <v>101</v>
      </c>
      <c r="D87" s="50" t="s">
        <v>102</v>
      </c>
      <c r="E87" s="50" t="s">
        <v>103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4.25" customHeight="1">
      <c r="A88" s="20" t="s">
        <v>104</v>
      </c>
      <c r="B88" s="13" t="s">
        <v>105</v>
      </c>
      <c r="C88" s="19"/>
    </row>
    <row r="89" spans="1:22" ht="14.25" customHeight="1">
      <c r="A89" s="51" t="s">
        <v>106</v>
      </c>
      <c r="B89" s="13" t="s">
        <v>107</v>
      </c>
      <c r="C89" s="19"/>
    </row>
    <row r="90" spans="1:22" ht="14.25" customHeight="1">
      <c r="A90" s="19" t="s">
        <v>108</v>
      </c>
      <c r="B90" s="13" t="s">
        <v>109</v>
      </c>
      <c r="C90" s="19"/>
    </row>
    <row r="91" spans="1:22" ht="14.25" customHeight="1">
      <c r="B91" s="1"/>
    </row>
    <row r="92" spans="1:22" ht="14.25" customHeight="1">
      <c r="B92" s="1"/>
    </row>
    <row r="93" spans="1:22" ht="14.25" customHeight="1">
      <c r="B93" s="1"/>
    </row>
    <row r="94" spans="1:22" ht="14.25" customHeight="1">
      <c r="B94" s="1"/>
    </row>
    <row r="95" spans="1:22" ht="14.25" customHeight="1">
      <c r="B95" s="1"/>
    </row>
    <row r="96" spans="1:22" ht="14.25" customHeight="1">
      <c r="B96" s="1"/>
    </row>
    <row r="97" spans="2:2" ht="14.25" customHeight="1">
      <c r="B97" s="1"/>
    </row>
    <row r="98" spans="2:2" ht="14.25" customHeight="1">
      <c r="B98" s="1"/>
    </row>
    <row r="99" spans="2:2" ht="14.25" customHeight="1">
      <c r="B99" s="1"/>
    </row>
    <row r="100" spans="2:2" ht="14.25" customHeight="1">
      <c r="B100" s="1"/>
    </row>
    <row r="101" spans="2:2" ht="14.25" customHeight="1">
      <c r="B101" s="1"/>
    </row>
    <row r="102" spans="2:2" ht="14.25" customHeight="1">
      <c r="B102" s="1"/>
    </row>
    <row r="103" spans="2:2" ht="14.25" customHeight="1">
      <c r="B103" s="1"/>
    </row>
    <row r="104" spans="2:2" ht="14.25" customHeight="1">
      <c r="B104" s="1"/>
    </row>
    <row r="105" spans="2:2" ht="14.25" customHeight="1">
      <c r="B105" s="1"/>
    </row>
    <row r="106" spans="2:2" ht="14.25" customHeight="1">
      <c r="B106" s="1"/>
    </row>
    <row r="107" spans="2:2" ht="14.25" customHeight="1">
      <c r="B107" s="1"/>
    </row>
    <row r="108" spans="2:2" ht="14.25" customHeight="1">
      <c r="B108" s="1"/>
    </row>
    <row r="109" spans="2:2" ht="14.25" customHeight="1">
      <c r="B109" s="1"/>
    </row>
    <row r="110" spans="2:2" ht="14.25" customHeight="1">
      <c r="B110" s="1"/>
    </row>
    <row r="111" spans="2:2" ht="14.25" customHeight="1">
      <c r="B111" s="1"/>
    </row>
    <row r="112" spans="2:2" ht="14.25" customHeight="1">
      <c r="B112" s="1"/>
    </row>
    <row r="113" spans="2:2" ht="14.25" customHeight="1">
      <c r="B113" s="1"/>
    </row>
    <row r="114" spans="2:2" ht="14.25" customHeight="1">
      <c r="B114" s="1"/>
    </row>
    <row r="115" spans="2:2" ht="14.25" customHeight="1">
      <c r="B115" s="1"/>
    </row>
    <row r="116" spans="2:2" ht="14.25" customHeight="1">
      <c r="B116" s="1"/>
    </row>
    <row r="117" spans="2:2" ht="14.25" customHeight="1">
      <c r="B117" s="1"/>
    </row>
    <row r="118" spans="2:2" ht="14.25" customHeight="1">
      <c r="B118" s="1"/>
    </row>
    <row r="119" spans="2:2" ht="14.25" customHeight="1">
      <c r="B119" s="1"/>
    </row>
    <row r="120" spans="2:2" ht="14.25" customHeight="1">
      <c r="B120" s="1"/>
    </row>
    <row r="121" spans="2:2" ht="14.25" customHeight="1">
      <c r="B121" s="1"/>
    </row>
    <row r="122" spans="2:2" ht="14.25" customHeight="1">
      <c r="B122" s="1"/>
    </row>
    <row r="123" spans="2:2" ht="14.25" customHeight="1">
      <c r="B123" s="1"/>
    </row>
    <row r="124" spans="2:2" ht="14.25" customHeight="1">
      <c r="B124" s="1"/>
    </row>
    <row r="125" spans="2:2" ht="14.25" customHeight="1">
      <c r="B125" s="1"/>
    </row>
    <row r="126" spans="2:2" ht="14.25" customHeight="1">
      <c r="B126" s="1"/>
    </row>
    <row r="127" spans="2:2" ht="14.25" customHeight="1">
      <c r="B127" s="1"/>
    </row>
    <row r="128" spans="2:2" ht="14.25" customHeight="1">
      <c r="B128" s="1"/>
    </row>
    <row r="129" spans="2:2" ht="14.25" customHeight="1">
      <c r="B129" s="1"/>
    </row>
    <row r="130" spans="2:2" ht="14.25" customHeight="1">
      <c r="B130" s="1"/>
    </row>
    <row r="131" spans="2:2" ht="14.25" customHeight="1">
      <c r="B131" s="1"/>
    </row>
    <row r="132" spans="2:2" ht="14.25" customHeight="1">
      <c r="B132" s="1"/>
    </row>
    <row r="133" spans="2:2" ht="14.25" customHeight="1">
      <c r="B133" s="1"/>
    </row>
    <row r="134" spans="2:2" ht="14.25" customHeight="1">
      <c r="B134" s="1"/>
    </row>
    <row r="135" spans="2:2" ht="14.25" customHeight="1">
      <c r="B135" s="1"/>
    </row>
    <row r="136" spans="2:2" ht="14.25" customHeight="1">
      <c r="B136" s="1"/>
    </row>
    <row r="137" spans="2:2" ht="14.25" customHeight="1">
      <c r="B137" s="1"/>
    </row>
    <row r="138" spans="2:2" ht="14.25" customHeight="1">
      <c r="B138" s="1"/>
    </row>
    <row r="139" spans="2:2" ht="14.25" customHeight="1">
      <c r="B139" s="1"/>
    </row>
    <row r="140" spans="2:2" ht="14.25" customHeight="1">
      <c r="B140" s="1"/>
    </row>
    <row r="141" spans="2:2" ht="14.25" customHeight="1">
      <c r="B141" s="1"/>
    </row>
    <row r="142" spans="2:2" ht="14.25" customHeight="1">
      <c r="B142" s="1"/>
    </row>
    <row r="143" spans="2:2" ht="14.25" customHeight="1">
      <c r="B143" s="1"/>
    </row>
    <row r="144" spans="2:2" ht="14.25" customHeight="1">
      <c r="B144" s="1"/>
    </row>
    <row r="145" spans="2:2" ht="14.25" customHeight="1">
      <c r="B145" s="1"/>
    </row>
    <row r="146" spans="2:2" ht="14.25" customHeight="1">
      <c r="B146" s="1"/>
    </row>
    <row r="147" spans="2:2" ht="14.25" customHeight="1">
      <c r="B147" s="1"/>
    </row>
    <row r="148" spans="2:2" ht="14.25" customHeight="1">
      <c r="B148" s="1"/>
    </row>
    <row r="149" spans="2:2" ht="14.25" customHeight="1">
      <c r="B149" s="1"/>
    </row>
    <row r="150" spans="2:2" ht="14.25" customHeight="1">
      <c r="B150" s="1"/>
    </row>
    <row r="151" spans="2:2" ht="14.25" customHeight="1">
      <c r="B151" s="1"/>
    </row>
    <row r="152" spans="2:2" ht="14.25" customHeight="1">
      <c r="B152" s="1"/>
    </row>
    <row r="153" spans="2:2" ht="14.25" customHeight="1">
      <c r="B153" s="1"/>
    </row>
    <row r="154" spans="2:2" ht="14.25" customHeight="1">
      <c r="B154" s="1"/>
    </row>
    <row r="155" spans="2:2" ht="14.25" customHeight="1">
      <c r="B155" s="1"/>
    </row>
    <row r="156" spans="2:2" ht="14.25" customHeight="1">
      <c r="B156" s="1"/>
    </row>
    <row r="157" spans="2:2" ht="14.25" customHeight="1">
      <c r="B157" s="1"/>
    </row>
    <row r="158" spans="2:2" ht="14.25" customHeight="1">
      <c r="B158" s="1"/>
    </row>
    <row r="159" spans="2:2" ht="14.25" customHeight="1">
      <c r="B159" s="1"/>
    </row>
    <row r="160" spans="2:2" ht="14.25" customHeight="1">
      <c r="B160" s="1"/>
    </row>
    <row r="161" spans="2:2" ht="14.25" customHeight="1">
      <c r="B161" s="1"/>
    </row>
    <row r="162" spans="2:2" ht="14.25" customHeight="1">
      <c r="B162" s="1"/>
    </row>
    <row r="163" spans="2:2" ht="14.25" customHeight="1">
      <c r="B163" s="1"/>
    </row>
    <row r="164" spans="2:2" ht="14.25" customHeight="1">
      <c r="B164" s="1"/>
    </row>
    <row r="165" spans="2:2" ht="14.25" customHeight="1">
      <c r="B165" s="1"/>
    </row>
    <row r="166" spans="2:2" ht="14.25" customHeight="1">
      <c r="B166" s="1"/>
    </row>
    <row r="167" spans="2:2" ht="14.25" customHeight="1">
      <c r="B167" s="1"/>
    </row>
    <row r="168" spans="2:2" ht="14.25" customHeight="1">
      <c r="B168" s="1"/>
    </row>
    <row r="169" spans="2:2" ht="14.25" customHeight="1">
      <c r="B169" s="1"/>
    </row>
    <row r="170" spans="2:2" ht="14.25" customHeight="1">
      <c r="B170" s="1"/>
    </row>
    <row r="171" spans="2:2" ht="14.25" customHeight="1">
      <c r="B171" s="1"/>
    </row>
    <row r="172" spans="2:2" ht="14.25" customHeight="1">
      <c r="B172" s="1"/>
    </row>
    <row r="173" spans="2:2" ht="14.25" customHeight="1">
      <c r="B173" s="1"/>
    </row>
    <row r="174" spans="2:2" ht="14.25" customHeight="1">
      <c r="B174" s="1"/>
    </row>
    <row r="175" spans="2:2" ht="14.25" customHeight="1">
      <c r="B175" s="1"/>
    </row>
    <row r="176" spans="2:2" ht="14.25" customHeight="1">
      <c r="B176" s="1"/>
    </row>
    <row r="177" spans="2:2" ht="14.25" customHeight="1">
      <c r="B177" s="1"/>
    </row>
    <row r="178" spans="2:2" ht="14.25" customHeight="1">
      <c r="B178" s="1"/>
    </row>
    <row r="179" spans="2:2" ht="14.25" customHeight="1">
      <c r="B179" s="1"/>
    </row>
    <row r="180" spans="2:2" ht="14.25" customHeight="1">
      <c r="B180" s="1"/>
    </row>
    <row r="181" spans="2:2" ht="14.25" customHeight="1">
      <c r="B181" s="1"/>
    </row>
    <row r="182" spans="2:2" ht="14.25" customHeight="1">
      <c r="B182" s="1"/>
    </row>
    <row r="183" spans="2:2" ht="14.25" customHeight="1">
      <c r="B183" s="1"/>
    </row>
    <row r="184" spans="2:2" ht="14.25" customHeight="1">
      <c r="B184" s="1"/>
    </row>
    <row r="185" spans="2:2" ht="14.25" customHeight="1">
      <c r="B185" s="1"/>
    </row>
    <row r="186" spans="2:2" ht="14.25" customHeight="1">
      <c r="B186" s="1"/>
    </row>
    <row r="187" spans="2:2" ht="14.25" customHeight="1">
      <c r="B187" s="1"/>
    </row>
    <row r="188" spans="2:2" ht="14.25" customHeight="1">
      <c r="B188" s="1"/>
    </row>
    <row r="189" spans="2:2" ht="14.25" customHeight="1">
      <c r="B189" s="1"/>
    </row>
    <row r="190" spans="2:2" ht="14.25" customHeight="1">
      <c r="B190" s="1"/>
    </row>
    <row r="191" spans="2:2" ht="14.25" customHeight="1">
      <c r="B191" s="1"/>
    </row>
    <row r="192" spans="2:2" ht="14.25" customHeight="1">
      <c r="B192" s="1"/>
    </row>
    <row r="193" spans="2:2" ht="14.25" customHeight="1">
      <c r="B193" s="1"/>
    </row>
    <row r="194" spans="2:2" ht="14.25" customHeight="1">
      <c r="B194" s="1"/>
    </row>
    <row r="195" spans="2:2" ht="14.25" customHeight="1">
      <c r="B195" s="1"/>
    </row>
    <row r="196" spans="2:2" ht="14.25" customHeight="1">
      <c r="B196" s="1"/>
    </row>
    <row r="197" spans="2:2" ht="14.25" customHeight="1">
      <c r="B197" s="1"/>
    </row>
    <row r="198" spans="2:2" ht="14.25" customHeight="1">
      <c r="B198" s="1"/>
    </row>
    <row r="199" spans="2:2" ht="14.25" customHeight="1">
      <c r="B199" s="1"/>
    </row>
    <row r="200" spans="2:2" ht="14.25" customHeight="1">
      <c r="B200" s="1"/>
    </row>
    <row r="201" spans="2:2" ht="14.25" customHeight="1">
      <c r="B201" s="1"/>
    </row>
    <row r="202" spans="2:2" ht="14.25" customHeight="1">
      <c r="B202" s="1"/>
    </row>
    <row r="203" spans="2:2" ht="14.25" customHeight="1">
      <c r="B203" s="1"/>
    </row>
    <row r="204" spans="2:2" ht="14.25" customHeight="1">
      <c r="B204" s="1"/>
    </row>
    <row r="205" spans="2:2" ht="14.25" customHeight="1">
      <c r="B205" s="1"/>
    </row>
    <row r="206" spans="2:2" ht="14.25" customHeight="1">
      <c r="B206" s="1"/>
    </row>
    <row r="207" spans="2:2" ht="14.25" customHeight="1">
      <c r="B207" s="1"/>
    </row>
    <row r="208" spans="2:2" ht="14.25" customHeight="1">
      <c r="B208" s="1"/>
    </row>
    <row r="209" spans="2:2" ht="14.25" customHeight="1">
      <c r="B209" s="1"/>
    </row>
    <row r="210" spans="2:2" ht="14.25" customHeight="1">
      <c r="B210" s="1"/>
    </row>
    <row r="211" spans="2:2" ht="14.25" customHeight="1">
      <c r="B211" s="1"/>
    </row>
    <row r="212" spans="2:2" ht="14.25" customHeight="1">
      <c r="B212" s="1"/>
    </row>
    <row r="213" spans="2:2" ht="14.25" customHeight="1">
      <c r="B213" s="1"/>
    </row>
    <row r="214" spans="2:2" ht="14.25" customHeight="1">
      <c r="B214" s="1"/>
    </row>
    <row r="215" spans="2:2" ht="14.25" customHeight="1">
      <c r="B215" s="1"/>
    </row>
    <row r="216" spans="2:2" ht="14.25" customHeight="1">
      <c r="B216" s="1"/>
    </row>
    <row r="217" spans="2:2" ht="14.25" customHeight="1">
      <c r="B217" s="1"/>
    </row>
    <row r="218" spans="2:2" ht="14.25" customHeight="1">
      <c r="B218" s="1"/>
    </row>
    <row r="219" spans="2:2" ht="14.25" customHeight="1">
      <c r="B219" s="1"/>
    </row>
    <row r="220" spans="2:2" ht="14.25" customHeight="1">
      <c r="B220" s="1"/>
    </row>
    <row r="221" spans="2:2" ht="14.25" customHeight="1">
      <c r="B221" s="1"/>
    </row>
    <row r="222" spans="2:2" ht="14.25" customHeight="1">
      <c r="B222" s="1"/>
    </row>
    <row r="223" spans="2:2" ht="14.25" customHeight="1">
      <c r="B223" s="1"/>
    </row>
    <row r="224" spans="2:2" ht="14.25" customHeight="1">
      <c r="B224" s="1"/>
    </row>
    <row r="225" spans="2:2" ht="14.25" customHeight="1">
      <c r="B225" s="1"/>
    </row>
    <row r="226" spans="2:2" ht="14.25" customHeight="1">
      <c r="B226" s="1"/>
    </row>
    <row r="227" spans="2:2" ht="14.25" customHeight="1">
      <c r="B227" s="1"/>
    </row>
    <row r="228" spans="2:2" ht="14.25" customHeight="1">
      <c r="B228" s="1"/>
    </row>
    <row r="229" spans="2:2" ht="14.25" customHeight="1">
      <c r="B229" s="1"/>
    </row>
    <row r="230" spans="2:2" ht="14.25" customHeight="1">
      <c r="B230" s="1"/>
    </row>
    <row r="231" spans="2:2" ht="14.25" customHeight="1">
      <c r="B231" s="1"/>
    </row>
    <row r="232" spans="2:2" ht="14.25" customHeight="1">
      <c r="B232" s="1"/>
    </row>
    <row r="233" spans="2:2" ht="14.25" customHeight="1">
      <c r="B233" s="1"/>
    </row>
    <row r="234" spans="2:2" ht="14.25" customHeight="1">
      <c r="B234" s="1"/>
    </row>
    <row r="235" spans="2:2" ht="14.25" customHeight="1">
      <c r="B235" s="1"/>
    </row>
    <row r="236" spans="2:2" ht="14.25" customHeight="1">
      <c r="B236" s="1"/>
    </row>
    <row r="237" spans="2:2" ht="14.25" customHeight="1">
      <c r="B237" s="1"/>
    </row>
    <row r="238" spans="2:2" ht="14.25" customHeight="1">
      <c r="B238" s="1"/>
    </row>
    <row r="239" spans="2:2" ht="14.25" customHeight="1">
      <c r="B239" s="1"/>
    </row>
    <row r="240" spans="2:2" ht="14.25" customHeight="1">
      <c r="B240" s="1"/>
    </row>
    <row r="241" spans="2:2" ht="14.25" customHeight="1">
      <c r="B241" s="1"/>
    </row>
    <row r="242" spans="2:2" ht="14.25" customHeight="1">
      <c r="B242" s="1"/>
    </row>
    <row r="243" spans="2:2" ht="14.25" customHeight="1">
      <c r="B243" s="1"/>
    </row>
    <row r="244" spans="2:2" ht="15.75" customHeight="1"/>
    <row r="245" spans="2:2" ht="15.75" customHeight="1"/>
    <row r="246" spans="2:2" ht="15.75" customHeight="1"/>
    <row r="247" spans="2:2" ht="15.75" customHeight="1"/>
    <row r="248" spans="2:2" ht="15.75" customHeight="1"/>
    <row r="249" spans="2:2" ht="15.75" customHeight="1"/>
    <row r="250" spans="2:2" ht="15.75" customHeight="1"/>
    <row r="251" spans="2:2" ht="15.75" customHeight="1"/>
    <row r="252" spans="2:2" ht="15.75" customHeight="1"/>
    <row r="253" spans="2:2" ht="15.75" customHeight="1"/>
    <row r="254" spans="2:2" ht="15.75" customHeight="1"/>
    <row r="255" spans="2:2" ht="15.75" customHeight="1"/>
    <row r="256" spans="2: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">
    <mergeCell ref="C2:N2"/>
    <mergeCell ref="O2:R2"/>
    <mergeCell ref="S2:V2"/>
    <mergeCell ref="C50:N50"/>
    <mergeCell ref="O50:R50"/>
    <mergeCell ref="S50:V50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Ресурсы</vt:lpstr>
      <vt:lpstr>Объем рынка</vt:lpstr>
      <vt:lpstr>Данные</vt:lpstr>
      <vt:lpstr>Бюджет инвестиций</vt:lpstr>
      <vt:lpstr>Расчет себестоимости</vt:lpstr>
      <vt:lpstr>План продаж</vt:lpstr>
      <vt:lpstr>БДР + эффективность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2022-01-30T06:05:38Z</cp:lastPrinted>
  <dcterms:created xsi:type="dcterms:W3CDTF">2022-01-30T06:50:19Z</dcterms:created>
  <dcterms:modified xsi:type="dcterms:W3CDTF">2022-02-05T15:53:14Z</dcterms:modified>
</cp:coreProperties>
</file>