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ws2022\Педлицей\"/>
    </mc:Choice>
  </mc:AlternateContent>
  <xr:revisionPtr revIDLastSave="0" documentId="13_ncr:1_{5AF6E9C1-89E3-4685-A2A8-1B88FA5A14F4}" xr6:coauthVersionLast="47" xr6:coauthVersionMax="47" xr10:uidLastSave="{00000000-0000-0000-0000-000000000000}"/>
  <bookViews>
    <workbookView xWindow="-110" yWindow="-110" windowWidth="19420" windowHeight="10420" firstSheet="3" activeTab="6" xr2:uid="{00000000-000D-0000-FFFF-FFFF00000000}"/>
  </bookViews>
  <sheets>
    <sheet name="Ресурсы" sheetId="1" r:id="rId1"/>
    <sheet name="Объем рынка" sheetId="2" r:id="rId2"/>
    <sheet name="Данные" sheetId="3" r:id="rId3"/>
    <sheet name="Бюджет инвестиций" sheetId="4" r:id="rId4"/>
    <sheet name="Расчет себестоимости" sheetId="5" r:id="rId5"/>
    <sheet name="План продаж" sheetId="6" r:id="rId6"/>
    <sheet name="БДР + эффективность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7" l="1"/>
  <c r="R22" i="7"/>
  <c r="N22" i="7"/>
  <c r="V17" i="7"/>
  <c r="V16" i="7"/>
  <c r="V24" i="7" s="1"/>
  <c r="V26" i="7" s="1"/>
  <c r="R17" i="7"/>
  <c r="N17" i="7"/>
  <c r="V9" i="7"/>
  <c r="R9" i="7"/>
  <c r="N9" i="7"/>
  <c r="C39" i="7"/>
  <c r="C35" i="7"/>
  <c r="O26" i="7"/>
  <c r="P26" i="7"/>
  <c r="Q26" i="7"/>
  <c r="R26" i="7"/>
  <c r="S26" i="7"/>
  <c r="T26" i="7"/>
  <c r="U26" i="7"/>
  <c r="H26" i="7"/>
  <c r="I26" i="7"/>
  <c r="J26" i="7"/>
  <c r="K26" i="7"/>
  <c r="L26" i="7"/>
  <c r="M26" i="7"/>
  <c r="N26" i="7"/>
  <c r="D26" i="7"/>
  <c r="E26" i="7"/>
  <c r="F26" i="7"/>
  <c r="G26" i="7"/>
  <c r="C26" i="7"/>
  <c r="R25" i="7"/>
  <c r="S25" i="7"/>
  <c r="T25" i="7"/>
  <c r="U25" i="7"/>
  <c r="V25" i="7"/>
  <c r="K25" i="7"/>
  <c r="L25" i="7"/>
  <c r="M25" i="7"/>
  <c r="N25" i="7"/>
  <c r="O25" i="7"/>
  <c r="P25" i="7"/>
  <c r="Q25" i="7"/>
  <c r="D25" i="7"/>
  <c r="E25" i="7"/>
  <c r="F25" i="7"/>
  <c r="G25" i="7"/>
  <c r="H25" i="7"/>
  <c r="I25" i="7"/>
  <c r="J25" i="7"/>
  <c r="C25" i="7"/>
  <c r="P24" i="7"/>
  <c r="Q24" i="7"/>
  <c r="R24" i="7"/>
  <c r="S24" i="7"/>
  <c r="T24" i="7"/>
  <c r="U24" i="7"/>
  <c r="L24" i="7"/>
  <c r="M24" i="7"/>
  <c r="N24" i="7"/>
  <c r="O24" i="7"/>
  <c r="G24" i="7"/>
  <c r="H24" i="7"/>
  <c r="I24" i="7"/>
  <c r="J24" i="7"/>
  <c r="K24" i="7"/>
  <c r="D24" i="7"/>
  <c r="E24" i="7"/>
  <c r="F24" i="7"/>
  <c r="C24" i="7"/>
  <c r="R8" i="7"/>
  <c r="S8" i="7"/>
  <c r="T8" i="7"/>
  <c r="U8" i="7"/>
  <c r="V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C8" i="7"/>
  <c r="S16" i="7"/>
  <c r="T16" i="7"/>
  <c r="U16" i="7"/>
  <c r="K16" i="7"/>
  <c r="L16" i="7"/>
  <c r="M16" i="7"/>
  <c r="N16" i="7"/>
  <c r="O16" i="7"/>
  <c r="P16" i="7"/>
  <c r="Q16" i="7"/>
  <c r="R16" i="7"/>
  <c r="D16" i="7"/>
  <c r="E16" i="7"/>
  <c r="F16" i="7"/>
  <c r="G16" i="7"/>
  <c r="H16" i="7"/>
  <c r="I16" i="7"/>
  <c r="J16" i="7"/>
  <c r="C16" i="7"/>
  <c r="O21" i="7"/>
  <c r="P21" i="7"/>
  <c r="Q21" i="7"/>
  <c r="R21" i="7"/>
  <c r="S21" i="7"/>
  <c r="T21" i="7"/>
  <c r="U21" i="7"/>
  <c r="V21" i="7"/>
  <c r="D21" i="7"/>
  <c r="E21" i="7"/>
  <c r="F21" i="7"/>
  <c r="G21" i="7"/>
  <c r="H21" i="7"/>
  <c r="I21" i="7"/>
  <c r="J21" i="7"/>
  <c r="K21" i="7"/>
  <c r="L21" i="7"/>
  <c r="M21" i="7"/>
  <c r="N21" i="7"/>
  <c r="C21" i="7"/>
  <c r="E23" i="4"/>
  <c r="P19" i="7"/>
  <c r="Q19" i="7" s="1"/>
  <c r="R19" i="7" s="1"/>
  <c r="S19" i="7" s="1"/>
  <c r="T19" i="7" s="1"/>
  <c r="U19" i="7" s="1"/>
  <c r="V19" i="7" s="1"/>
  <c r="O15" i="7"/>
  <c r="P15" i="7" s="1"/>
  <c r="Q15" i="7" s="1"/>
  <c r="R15" i="7" s="1"/>
  <c r="S15" i="7" s="1"/>
  <c r="T15" i="7" s="1"/>
  <c r="U15" i="7" s="1"/>
  <c r="V15" i="7" s="1"/>
  <c r="O14" i="7"/>
  <c r="P14" i="7" s="1"/>
  <c r="Q14" i="7" s="1"/>
  <c r="R14" i="7" s="1"/>
  <c r="S14" i="7" s="1"/>
  <c r="T14" i="7" s="1"/>
  <c r="U14" i="7" s="1"/>
  <c r="V14" i="7" s="1"/>
  <c r="O13" i="7"/>
  <c r="P13" i="7" s="1"/>
  <c r="Q13" i="7" s="1"/>
  <c r="R13" i="7" s="1"/>
  <c r="S13" i="7" s="1"/>
  <c r="T13" i="7" s="1"/>
  <c r="U13" i="7" s="1"/>
  <c r="V13" i="7" s="1"/>
  <c r="O12" i="7"/>
  <c r="P12" i="7" s="1"/>
  <c r="Q12" i="7" s="1"/>
  <c r="R12" i="7" s="1"/>
  <c r="S12" i="7" s="1"/>
  <c r="T12" i="7" s="1"/>
  <c r="U12" i="7" s="1"/>
  <c r="V12" i="7" s="1"/>
  <c r="O7" i="7"/>
  <c r="P7" i="7" s="1"/>
  <c r="Q7" i="7" s="1"/>
  <c r="R7" i="7" s="1"/>
  <c r="S7" i="7" s="1"/>
  <c r="T7" i="7" s="1"/>
  <c r="U7" i="7" s="1"/>
  <c r="V7" i="7" s="1"/>
  <c r="O6" i="7"/>
  <c r="P6" i="7" s="1"/>
  <c r="Q6" i="7" s="1"/>
  <c r="R6" i="7" s="1"/>
  <c r="S6" i="7" s="1"/>
  <c r="T6" i="7" s="1"/>
  <c r="U6" i="7" s="1"/>
  <c r="V6" i="7" s="1"/>
  <c r="O5" i="7"/>
  <c r="C40" i="7" l="1"/>
  <c r="W26" i="7"/>
  <c r="C32" i="7" s="1"/>
  <c r="P5" i="7"/>
  <c r="C33" i="7" l="1"/>
  <c r="C41" i="7"/>
  <c r="Q5" i="7"/>
  <c r="R5" i="7" l="1"/>
  <c r="S5" i="7" l="1"/>
  <c r="T5" i="7" l="1"/>
  <c r="U5" i="7" l="1"/>
  <c r="V5" i="7" l="1"/>
</calcChain>
</file>

<file path=xl/sharedStrings.xml><?xml version="1.0" encoding="utf-8"?>
<sst xmlns="http://schemas.openxmlformats.org/spreadsheetml/2006/main" count="282" uniqueCount="176">
  <si>
    <t>Доступные ресурсы</t>
  </si>
  <si>
    <t>Материальные ресурсы</t>
  </si>
  <si>
    <t>Информационные ресурсы</t>
  </si>
  <si>
    <t>Трудовые ресурсы</t>
  </si>
  <si>
    <t>Финансовые ресурсы</t>
  </si>
  <si>
    <t>Необходимые для реализации ресурсы</t>
  </si>
  <si>
    <t>Способ получения</t>
  </si>
  <si>
    <t>Объем рынка</t>
  </si>
  <si>
    <t>Потенциальный</t>
  </si>
  <si>
    <t>Фактический</t>
  </si>
  <si>
    <t>Доступный</t>
  </si>
  <si>
    <t>Факторы и показатели</t>
  </si>
  <si>
    <t>Факторы и показатели проекта "___________"</t>
  </si>
  <si>
    <t>В количественном выражении – единицы продукции</t>
  </si>
  <si>
    <t>В денежном выражении – в денежных единицах</t>
  </si>
  <si>
    <t>В объемном – баррель, метр</t>
  </si>
  <si>
    <t>Для КЗ потом убрать</t>
  </si>
  <si>
    <t>Период</t>
  </si>
  <si>
    <t>Описание</t>
  </si>
  <si>
    <t>Границы рынка</t>
  </si>
  <si>
    <t>За какой период будет рассчитана емкость рынка (месяц, квартал, полугодие, год), в том числе год?</t>
  </si>
  <si>
    <t>Критерии для расчета потенциала</t>
  </si>
  <si>
    <t>По какому региону будет рассчитана доля рынка (США, Россия, Западная Европа, Азия, Дальний Восток и т.п.)?</t>
  </si>
  <si>
    <t>Аудитория</t>
  </si>
  <si>
    <t>Какой показатель будет взят за основу расчета потенциальной емкости рынка – возможный уровень производства или возможный уровень потребления?</t>
  </si>
  <si>
    <t>Товарные группы</t>
  </si>
  <si>
    <t>Какая аудитория будет учитываться в расчете емкости рынка (все население 18+, женщины 35-55 со средним уровнем дохода, все люди в возрасте от 55 лет, молодые семьи и т.д.)?</t>
  </si>
  <si>
    <t>Единица измерения</t>
  </si>
  <si>
    <t>Какие группы товаров будут учитываться при расчете емкости рынка (на примере рынка автомобилей – только автомобили или автомобили+запчасти или автомобили+запчасти+услуги сервиса)?</t>
  </si>
  <si>
    <t>Источники</t>
  </si>
  <si>
    <t>Что будет являться единицей измерения при расчете емкости рынка (валюта, единица продукции или объем продукции)?</t>
  </si>
  <si>
    <t>Какая информация необходима для расчета емкости рынка, источники получения данной информации?</t>
  </si>
  <si>
    <t>Пояснения и обоснования (при необходимости)</t>
  </si>
  <si>
    <t>ОКВЭД</t>
  </si>
  <si>
    <t>ВЭД</t>
  </si>
  <si>
    <t>Сборы за сопровождение</t>
  </si>
  <si>
    <t>Пошлины</t>
  </si>
  <si>
    <t>НДС и акцизы</t>
  </si>
  <si>
    <t>Организационно-правовая форма</t>
  </si>
  <si>
    <t>Лицензирование/сертификация/
аккредитация деятельности</t>
  </si>
  <si>
    <t>Расходы на обеспечение денежного оборота (банковское обслуживание, обслуживание расчетного счета и т д...)</t>
  </si>
  <si>
    <t>Расходы на бухгалтерский учет</t>
  </si>
  <si>
    <t>Расходы на ККТ</t>
  </si>
  <si>
    <t>Налоговые ставки</t>
  </si>
  <si>
    <t>Налоговые льготы</t>
  </si>
  <si>
    <t>Величины страховых взносов</t>
  </si>
  <si>
    <t>Ставка дисконтирования</t>
  </si>
  <si>
    <r>
      <rPr>
        <i/>
        <sz val="9"/>
        <color theme="1"/>
        <rFont val="Calibri"/>
      </rPr>
      <t>Формула Фишера: r = r</t>
    </r>
    <r>
      <rPr>
        <i/>
        <vertAlign val="subscript"/>
        <sz val="9"/>
        <color theme="1"/>
        <rFont val="Calibri"/>
      </rPr>
      <t xml:space="preserve">m </t>
    </r>
    <r>
      <rPr>
        <i/>
        <sz val="9"/>
        <color theme="1"/>
        <rFont val="Calibri"/>
      </rPr>
      <t>+ i
где r</t>
    </r>
    <r>
      <rPr>
        <i/>
        <vertAlign val="subscript"/>
        <sz val="9"/>
        <color theme="1"/>
        <rFont val="Calibri"/>
      </rPr>
      <t>m</t>
    </r>
    <r>
      <rPr>
        <i/>
        <sz val="9"/>
        <color theme="1"/>
        <rFont val="Calibri"/>
      </rPr>
      <t xml:space="preserve"> - реальная процентная ставка, i - уровень инфляции. 
r</t>
    </r>
    <r>
      <rPr>
        <i/>
        <vertAlign val="subscript"/>
        <sz val="9"/>
        <color theme="1"/>
        <rFont val="Calibri"/>
      </rPr>
      <t>m</t>
    </r>
    <r>
      <rPr>
        <i/>
        <sz val="9"/>
        <color theme="1"/>
        <rFont val="Calibri"/>
      </rPr>
      <t xml:space="preserve"> можно расчитать исходя из значения кривой безкупонной доходности https://cbr.ru/hd_base/zcyc_params/ 
i - по инфляционным ожиданиям https://cbr.ru/analytics/dkp/inflationary_expectations/ </t>
    </r>
  </si>
  <si>
    <t>Наименование</t>
  </si>
  <si>
    <t>Количество</t>
  </si>
  <si>
    <t>Цена за 1 ед.</t>
  </si>
  <si>
    <t>Стоимость</t>
  </si>
  <si>
    <t>ИТОГО:</t>
  </si>
  <si>
    <t>Наименование товара/услуги</t>
  </si>
  <si>
    <t>Прямые издержки</t>
  </si>
  <si>
    <t>Косвенные издержки</t>
  </si>
  <si>
    <t>Затраты, руб.</t>
  </si>
  <si>
    <t>Модель кулькуляции</t>
  </si>
  <si>
    <t>Себестоимость</t>
  </si>
  <si>
    <t>Цена</t>
  </si>
  <si>
    <t>Маржинальность</t>
  </si>
  <si>
    <t>Объемы продаж, ед.</t>
  </si>
  <si>
    <t>1 год</t>
  </si>
  <si>
    <t>2 год</t>
  </si>
  <si>
    <t>3 год</t>
  </si>
  <si>
    <t>1 кв</t>
  </si>
  <si>
    <t>2 кв</t>
  </si>
  <si>
    <t>3 кв</t>
  </si>
  <si>
    <t>4 кв</t>
  </si>
  <si>
    <t>Доходы, руб.</t>
  </si>
  <si>
    <t>Расходы, руб.</t>
  </si>
  <si>
    <t>Постоянные</t>
  </si>
  <si>
    <t>Переменные</t>
  </si>
  <si>
    <t>EBIT</t>
  </si>
  <si>
    <t>Налог</t>
  </si>
  <si>
    <t>Прибыль, руб.</t>
  </si>
  <si>
    <t>Точка безубыточности в количественном выражении</t>
  </si>
  <si>
    <t>ТБ, ед.</t>
  </si>
  <si>
    <t>Точка безубыточности в стоимостном выражении</t>
  </si>
  <si>
    <t>ТБ, руб.</t>
  </si>
  <si>
    <t>Инвестиции</t>
  </si>
  <si>
    <t>Чистая стоимость проекта = сумма прибыли и инвестиций за весь период реализации.</t>
  </si>
  <si>
    <t>NV</t>
  </si>
  <si>
    <t>Средняя величина доходности проекта = средняя прибыль/сумма инвестиций</t>
  </si>
  <si>
    <t>ARR</t>
  </si>
  <si>
    <t>Сумма всей прибыли и всех инвестиций нарастающим итогом</t>
  </si>
  <si>
    <t>Нарастающий денежный поток</t>
  </si>
  <si>
    <t>Период окупаемости</t>
  </si>
  <si>
    <t>PP</t>
  </si>
  <si>
    <t>Индекс доходности = NV/I</t>
  </si>
  <si>
    <t>PI</t>
  </si>
  <si>
    <r>
      <rPr>
        <i/>
        <sz val="9"/>
        <color theme="1"/>
        <rFont val="Calibri"/>
      </rPr>
      <t>K</t>
    </r>
    <r>
      <rPr>
        <i/>
        <vertAlign val="subscript"/>
        <sz val="9"/>
        <color theme="1"/>
        <rFont val="Calibri"/>
      </rPr>
      <t>d</t>
    </r>
    <r>
      <rPr>
        <i/>
        <sz val="9"/>
        <color theme="1"/>
        <rFont val="Calibri"/>
      </rPr>
      <t>=1/(1+r/p)</t>
    </r>
    <r>
      <rPr>
        <i/>
        <vertAlign val="superscript"/>
        <sz val="9"/>
        <color theme="1"/>
        <rFont val="Calibri"/>
      </rPr>
      <t xml:space="preserve">n
</t>
    </r>
    <r>
      <rPr>
        <i/>
        <sz val="9"/>
        <color theme="1"/>
        <rFont val="Calibri"/>
      </rPr>
      <t>r - ставка дисконтирования,
p - количество периодов, на которые вы делите год в своих расчетах. Например r/12 для расчета на каждый месяц, r/4 для расчета по кварталам.
n - номер периода, где 0 - стартовый период запуска проекта, на котором привлекаются инвестиции.</t>
    </r>
  </si>
  <si>
    <t>Коэффициент дисконтирования</t>
  </si>
  <si>
    <t>=Прибыль*Коэффициент дисконтирования</t>
  </si>
  <si>
    <t>Дисконтированная прибыль</t>
  </si>
  <si>
    <t>=Инвестиции*Коэффициент дисконтирования</t>
  </si>
  <si>
    <t>Дисконтированные инвестиции</t>
  </si>
  <si>
    <t>Сумма всей дисконтированной прибыли и всех дисконтированных инвестиций нарастающим итогом</t>
  </si>
  <si>
    <t>Нарастающий дисконтированный денежный поток</t>
  </si>
  <si>
    <t>…</t>
  </si>
  <si>
    <t>NPV - чистая приведенная стоимость проекта = сумма дисконтированной прибыли и дисконтированных инвестиций за весь период реализации.</t>
  </si>
  <si>
    <t>NPV</t>
  </si>
  <si>
    <t>IRR - внутренняя норма доходности = ВСД(нарастающие дисконтированные денежные потоки за все периоды)</t>
  </si>
  <si>
    <t>IRR</t>
  </si>
  <si>
    <t xml:space="preserve">Дисконтированный период окупаемости </t>
  </si>
  <si>
    <t>DPP</t>
  </si>
  <si>
    <t>Игра alias</t>
  </si>
  <si>
    <t>Игра Мафия</t>
  </si>
  <si>
    <t>Ведущий</t>
  </si>
  <si>
    <t>Сбережения</t>
  </si>
  <si>
    <t>Трудоустройство</t>
  </si>
  <si>
    <t>Соц сети</t>
  </si>
  <si>
    <t>интернет</t>
  </si>
  <si>
    <t>Игра UNO</t>
  </si>
  <si>
    <t>Игра cash flow</t>
  </si>
  <si>
    <t xml:space="preserve"> alias</t>
  </si>
  <si>
    <t>Покупка</t>
  </si>
  <si>
    <t>85.41</t>
  </si>
  <si>
    <t>-</t>
  </si>
  <si>
    <t>не нужна</t>
  </si>
  <si>
    <t>1000.0</t>
  </si>
  <si>
    <t>оформление ИП</t>
  </si>
  <si>
    <t>проведение игры для взрослых</t>
  </si>
  <si>
    <t>аренда</t>
  </si>
  <si>
    <t>700р</t>
  </si>
  <si>
    <t>300р*кол-во чел</t>
  </si>
  <si>
    <t>cash flow</t>
  </si>
  <si>
    <t>Мафия</t>
  </si>
  <si>
    <t>UNO</t>
  </si>
  <si>
    <t>alias</t>
  </si>
  <si>
    <t>игра для детей</t>
  </si>
  <si>
    <t>Игра для взрослых</t>
  </si>
  <si>
    <t>Игра для детей</t>
  </si>
  <si>
    <t>6% от доходов</t>
  </si>
  <si>
    <t>ИП</t>
  </si>
  <si>
    <t>Uno</t>
  </si>
  <si>
    <t>20 ручек</t>
  </si>
  <si>
    <t>упаковка листов а4</t>
  </si>
  <si>
    <t>В наличии</t>
  </si>
  <si>
    <t>реклама</t>
  </si>
  <si>
    <t>покупка</t>
  </si>
  <si>
    <t>в месяц</t>
  </si>
  <si>
    <t>Заказные игры</t>
  </si>
  <si>
    <t>заказные игры</t>
  </si>
  <si>
    <t>Псковская область(Великие Луки)</t>
  </si>
  <si>
    <t>Спрос потребителя</t>
  </si>
  <si>
    <t>вспомогательные услуги(социально-культурные)</t>
  </si>
  <si>
    <t>денежная</t>
  </si>
  <si>
    <t xml:space="preserve">https://rosstat.gov.ru/ </t>
  </si>
  <si>
    <t>Отраслевые СМИ,оценка потребителей(опросы)</t>
  </si>
  <si>
    <t>144000р</t>
  </si>
  <si>
    <t>с 14…</t>
  </si>
  <si>
    <t>720000р</t>
  </si>
  <si>
    <t>75000р</t>
  </si>
  <si>
    <t>Игра CashFlow</t>
  </si>
  <si>
    <t>Визитки</t>
  </si>
  <si>
    <t>Аренда</t>
  </si>
  <si>
    <t>Бумага А4</t>
  </si>
  <si>
    <t>Ручки</t>
  </si>
  <si>
    <t>Монополия</t>
  </si>
  <si>
    <t>50 часов</t>
  </si>
  <si>
    <t>Реклама</t>
  </si>
  <si>
    <t>простая</t>
  </si>
  <si>
    <t>ЗП</t>
  </si>
  <si>
    <t>150*кол-во чел.</t>
  </si>
  <si>
    <t>Канцелярия</t>
  </si>
  <si>
    <t>ЗП Ведущему</t>
  </si>
  <si>
    <t>Игры для взрослых</t>
  </si>
  <si>
    <t>Игры для детей</t>
  </si>
  <si>
    <t>Налоги на сотрудников</t>
  </si>
  <si>
    <t>10 игр для взрослых</t>
  </si>
  <si>
    <t>Итого постоянные</t>
  </si>
  <si>
    <t>Итого переменные</t>
  </si>
  <si>
    <t>Итого доходов</t>
  </si>
  <si>
    <t>дисконт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</si>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</sst>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rgb="FF333333"/>
      <name val="Roboto"/>
    </font>
    <font>
      <i/>
      <sz val="9"/>
      <color theme="1"/>
      <name val="Calibri"/>
    </font>
    <font>
      <i/>
      <sz val="11"/>
      <color theme="1"/>
      <name val="Calibri"/>
    </font>
    <font>
      <i/>
      <sz val="9"/>
      <color rgb="FFA5A5A5"/>
      <name val="Calibri"/>
    </font>
    <font>
      <i/>
      <vertAlign val="subscript"/>
      <sz val="9"/>
      <color theme="1"/>
      <name val="Calibri"/>
    </font>
    <font>
      <i/>
      <vertAlign val="superscript"/>
      <sz val="9"/>
      <color theme="1"/>
      <name val="Calibri"/>
    </font>
    <font>
      <u/>
      <sz val="11"/>
      <color theme="10"/>
      <name val="Arial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DDDDD"/>
        <bgColor rgb="FFDDDDDD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24" xfId="0" applyFont="1" applyFill="1" applyBorder="1" applyAlignment="1">
      <alignment horizontal="center" wrapText="1"/>
    </xf>
    <xf numFmtId="0" fontId="4" fillId="0" borderId="0" xfId="0" applyFont="1"/>
    <xf numFmtId="0" fontId="1" fillId="0" borderId="24" xfId="0" applyFont="1" applyBorder="1" applyAlignment="1">
      <alignment wrapText="1"/>
    </xf>
    <xf numFmtId="0" fontId="5" fillId="4" borderId="0" xfId="0" applyFont="1" applyFill="1"/>
    <xf numFmtId="0" fontId="5" fillId="0" borderId="0" xfId="0" applyFont="1"/>
    <xf numFmtId="0" fontId="1" fillId="3" borderId="24" xfId="0" applyFont="1" applyFill="1" applyBorder="1" applyAlignment="1">
      <alignment wrapText="1"/>
    </xf>
    <xf numFmtId="0" fontId="4" fillId="0" borderId="24" xfId="0" applyFont="1" applyBorder="1"/>
    <xf numFmtId="0" fontId="1" fillId="3" borderId="24" xfId="0" applyFont="1" applyFill="1" applyBorder="1" applyAlignment="1">
      <alignment horizontal="left" wrapText="1"/>
    </xf>
    <xf numFmtId="0" fontId="1" fillId="0" borderId="24" xfId="0" applyFont="1" applyBorder="1"/>
    <xf numFmtId="0" fontId="6" fillId="0" borderId="24" xfId="0" applyFont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6" xfId="0" applyFont="1" applyBorder="1"/>
    <xf numFmtId="0" fontId="1" fillId="0" borderId="23" xfId="0" applyFont="1" applyBorder="1"/>
    <xf numFmtId="0" fontId="2" fillId="0" borderId="3" xfId="0" applyFont="1" applyBorder="1"/>
    <xf numFmtId="0" fontId="1" fillId="2" borderId="24" xfId="0" applyFont="1" applyFill="1" applyBorder="1" applyAlignment="1">
      <alignment horizontal="center"/>
    </xf>
    <xf numFmtId="0" fontId="1" fillId="0" borderId="29" xfId="0" applyFont="1" applyBorder="1"/>
    <xf numFmtId="0" fontId="1" fillId="3" borderId="2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/>
    <xf numFmtId="0" fontId="6" fillId="0" borderId="24" xfId="0" quotePrefix="1" applyFont="1" applyBorder="1" applyAlignment="1">
      <alignment wrapText="1"/>
    </xf>
    <xf numFmtId="0" fontId="1" fillId="0" borderId="27" xfId="0" applyFont="1" applyBorder="1"/>
    <xf numFmtId="0" fontId="6" fillId="0" borderId="24" xfId="0" quotePrefix="1" applyFont="1" applyBorder="1"/>
    <xf numFmtId="0" fontId="8" fillId="0" borderId="24" xfId="0" applyFont="1" applyBorder="1" applyAlignment="1">
      <alignment wrapText="1"/>
    </xf>
    <xf numFmtId="0" fontId="7" fillId="0" borderId="24" xfId="0" applyFont="1" applyBorder="1"/>
    <xf numFmtId="46" fontId="1" fillId="0" borderId="24" xfId="0" applyNumberFormat="1" applyFont="1" applyBorder="1" applyAlignment="1">
      <alignment wrapText="1"/>
    </xf>
    <xf numFmtId="9" fontId="1" fillId="0" borderId="24" xfId="0" applyNumberFormat="1" applyFont="1" applyBorder="1"/>
    <xf numFmtId="9" fontId="1" fillId="0" borderId="24" xfId="0" applyNumberFormat="1" applyFont="1" applyBorder="1" applyAlignment="1">
      <alignment wrapText="1"/>
    </xf>
    <xf numFmtId="0" fontId="11" fillId="0" borderId="24" xfId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1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wrapText="1"/>
    </xf>
    <xf numFmtId="0" fontId="3" fillId="0" borderId="15" xfId="0" applyFont="1" applyBorder="1"/>
    <xf numFmtId="0" fontId="2" fillId="2" borderId="1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9" fontId="6" fillId="3" borderId="14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3" fillId="0" borderId="28" xfId="0" applyFont="1" applyBorder="1"/>
    <xf numFmtId="0" fontId="1" fillId="2" borderId="14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3" fillId="0" borderId="29" xfId="0" applyFont="1" applyBorder="1"/>
    <xf numFmtId="0" fontId="1" fillId="2" borderId="4" xfId="0" applyFont="1" applyFill="1" applyBorder="1" applyAlignment="1">
      <alignment horizontal="center"/>
    </xf>
    <xf numFmtId="0" fontId="3" fillId="0" borderId="30" xfId="0" applyFont="1" applyBorder="1"/>
    <xf numFmtId="0" fontId="1" fillId="2" borderId="31" xfId="0" applyFont="1" applyFill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1" fillId="2" borderId="34" xfId="0" applyFont="1" applyFill="1" applyBorder="1" applyAlignment="1">
      <alignment horizontal="center"/>
    </xf>
    <xf numFmtId="0" fontId="3" fillId="0" borderId="35" xfId="0" applyFont="1" applyBorder="1"/>
    <xf numFmtId="0" fontId="1" fillId="0" borderId="36" xfId="0" applyFont="1" applyBorder="1" applyAlignment="1">
      <alignment wrapText="1"/>
    </xf>
    <xf numFmtId="0" fontId="12" fillId="0" borderId="0" xfId="0" applyFont="1" applyAlignment="1"/>
    <xf numFmtId="0" fontId="13" fillId="0" borderId="36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3" fontId="1" fillId="0" borderId="20" xfId="0" applyNumberFormat="1" applyFont="1" applyBorder="1"/>
    <xf numFmtId="3" fontId="1" fillId="0" borderId="24" xfId="0" applyNumberFormat="1" applyFont="1" applyBorder="1"/>
    <xf numFmtId="3" fontId="13" fillId="0" borderId="20" xfId="0" applyNumberFormat="1" applyFont="1" applyBorder="1"/>
    <xf numFmtId="3" fontId="13" fillId="0" borderId="24" xfId="0" applyNumberFormat="1" applyFont="1" applyBorder="1"/>
    <xf numFmtId="3" fontId="1" fillId="0" borderId="9" xfId="0" applyNumberFormat="1" applyFont="1" applyBorder="1"/>
    <xf numFmtId="3" fontId="1" fillId="0" borderId="15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0" fontId="13" fillId="0" borderId="14" xfId="0" applyFont="1" applyBorder="1" applyAlignment="1">
      <alignment horizontal="left" wrapText="1"/>
    </xf>
    <xf numFmtId="3" fontId="0" fillId="0" borderId="0" xfId="0" applyNumberFormat="1" applyFont="1" applyAlignment="1"/>
    <xf numFmtId="0" fontId="13" fillId="0" borderId="0" xfId="0" applyFont="1" applyAlignment="1">
      <alignment wrapText="1"/>
    </xf>
    <xf numFmtId="3" fontId="15" fillId="0" borderId="24" xfId="0" applyNumberFormat="1" applyFont="1" applyBorder="1" applyAlignment="1">
      <alignment wrapText="1"/>
    </xf>
    <xf numFmtId="0" fontId="14" fillId="0" borderId="14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osstat.gov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11" sqref="B11:C11"/>
    </sheetView>
  </sheetViews>
  <sheetFormatPr defaultColWidth="12.58203125" defaultRowHeight="15" customHeight="1" x14ac:dyDescent="0.3"/>
  <cols>
    <col min="1" max="1" width="7.58203125" customWidth="1"/>
    <col min="2" max="9" width="15.25" customWidth="1"/>
    <col min="10" max="26" width="7.582031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"/>
      <c r="B4" s="61" t="s">
        <v>0</v>
      </c>
      <c r="C4" s="62"/>
      <c r="D4" s="62"/>
      <c r="E4" s="62"/>
      <c r="F4" s="62"/>
      <c r="G4" s="62"/>
      <c r="H4" s="62"/>
      <c r="I4" s="6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1"/>
      <c r="B5" s="64" t="s">
        <v>1</v>
      </c>
      <c r="C5" s="59"/>
      <c r="D5" s="65" t="s">
        <v>2</v>
      </c>
      <c r="E5" s="59"/>
      <c r="F5" s="65" t="s">
        <v>3</v>
      </c>
      <c r="G5" s="59"/>
      <c r="H5" s="65" t="s">
        <v>4</v>
      </c>
      <c r="I5" s="6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"/>
      <c r="B6" s="58" t="s">
        <v>106</v>
      </c>
      <c r="C6" s="59"/>
      <c r="D6" s="58" t="s">
        <v>111</v>
      </c>
      <c r="E6" s="59"/>
      <c r="F6" s="58" t="s">
        <v>108</v>
      </c>
      <c r="G6" s="59"/>
      <c r="H6" s="58">
        <v>50000</v>
      </c>
      <c r="I6" s="6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"/>
      <c r="B7" s="55" t="s">
        <v>107</v>
      </c>
      <c r="C7" s="56"/>
      <c r="D7" s="55"/>
      <c r="E7" s="56"/>
      <c r="F7" s="55"/>
      <c r="G7" s="56"/>
      <c r="H7" s="55"/>
      <c r="I7" s="5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1"/>
      <c r="B8" s="55" t="s">
        <v>126</v>
      </c>
      <c r="C8" s="66"/>
      <c r="D8" s="55"/>
      <c r="E8" s="56"/>
      <c r="F8" s="55"/>
      <c r="G8" s="56"/>
      <c r="H8" s="55"/>
      <c r="I8" s="5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"/>
      <c r="B9" s="55" t="s">
        <v>135</v>
      </c>
      <c r="C9" s="66"/>
      <c r="D9" s="55"/>
      <c r="E9" s="56"/>
      <c r="F9" s="55"/>
      <c r="G9" s="56"/>
      <c r="H9" s="55"/>
      <c r="I9" s="5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"/>
      <c r="B10" s="55" t="s">
        <v>159</v>
      </c>
      <c r="C10" s="66"/>
      <c r="D10" s="55"/>
      <c r="E10" s="56"/>
      <c r="F10" s="55"/>
      <c r="G10" s="56"/>
      <c r="H10" s="55"/>
      <c r="I10" s="5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"/>
      <c r="B11" s="55"/>
      <c r="C11" s="56"/>
      <c r="D11" s="55"/>
      <c r="E11" s="56"/>
      <c r="F11" s="55"/>
      <c r="G11" s="56"/>
      <c r="H11" s="55"/>
      <c r="I11" s="5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"/>
      <c r="B12" s="55"/>
      <c r="C12" s="56"/>
      <c r="D12" s="55"/>
      <c r="E12" s="56"/>
      <c r="F12" s="55"/>
      <c r="G12" s="56"/>
      <c r="H12" s="55"/>
      <c r="I12" s="5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"/>
      <c r="B13" s="55"/>
      <c r="C13" s="56"/>
      <c r="D13" s="55"/>
      <c r="E13" s="56"/>
      <c r="F13" s="55"/>
      <c r="G13" s="56"/>
      <c r="H13" s="55"/>
      <c r="I13" s="5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"/>
      <c r="B14" s="55"/>
      <c r="C14" s="56"/>
      <c r="D14" s="55"/>
      <c r="E14" s="56"/>
      <c r="F14" s="55"/>
      <c r="G14" s="56"/>
      <c r="H14" s="55"/>
      <c r="I14" s="5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"/>
      <c r="B15" s="55"/>
      <c r="C15" s="56"/>
      <c r="D15" s="55"/>
      <c r="E15" s="56"/>
      <c r="F15" s="55"/>
      <c r="G15" s="56"/>
      <c r="H15" s="55"/>
      <c r="I15" s="5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/>
      <c r="B16" s="55"/>
      <c r="C16" s="56"/>
      <c r="D16" s="55"/>
      <c r="E16" s="56"/>
      <c r="F16" s="55"/>
      <c r="G16" s="56"/>
      <c r="H16" s="55"/>
      <c r="I16" s="5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"/>
      <c r="B17" s="55"/>
      <c r="C17" s="56"/>
      <c r="D17" s="55"/>
      <c r="E17" s="56"/>
      <c r="F17" s="55"/>
      <c r="G17" s="56"/>
      <c r="H17" s="55"/>
      <c r="I17" s="5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55"/>
      <c r="C18" s="56"/>
      <c r="D18" s="55"/>
      <c r="E18" s="56"/>
      <c r="F18" s="55"/>
      <c r="G18" s="56"/>
      <c r="H18" s="55"/>
      <c r="I18" s="5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67"/>
      <c r="C19" s="68"/>
      <c r="D19" s="67"/>
      <c r="E19" s="68"/>
      <c r="F19" s="67"/>
      <c r="G19" s="68"/>
      <c r="H19" s="67"/>
      <c r="I19" s="6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70" t="s">
        <v>5</v>
      </c>
      <c r="C20" s="71"/>
      <c r="D20" s="71"/>
      <c r="E20" s="71"/>
      <c r="F20" s="71"/>
      <c r="G20" s="71"/>
      <c r="H20" s="71"/>
      <c r="I20" s="5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64" t="s">
        <v>1</v>
      </c>
      <c r="C21" s="59"/>
      <c r="D21" s="65" t="s">
        <v>2</v>
      </c>
      <c r="E21" s="59"/>
      <c r="F21" s="65" t="s">
        <v>3</v>
      </c>
      <c r="G21" s="59"/>
      <c r="H21" s="65" t="s">
        <v>4</v>
      </c>
      <c r="I21" s="6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"/>
      <c r="B22" s="2" t="s">
        <v>1</v>
      </c>
      <c r="C22" s="3" t="s">
        <v>6</v>
      </c>
      <c r="D22" s="2" t="s">
        <v>2</v>
      </c>
      <c r="E22" s="3" t="s">
        <v>6</v>
      </c>
      <c r="F22" s="2" t="s">
        <v>3</v>
      </c>
      <c r="G22" s="3" t="s">
        <v>6</v>
      </c>
      <c r="H22" s="2" t="s">
        <v>4</v>
      </c>
      <c r="I22" s="3" t="s">
        <v>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4" t="s">
        <v>113</v>
      </c>
      <c r="C23" s="5" t="s">
        <v>138</v>
      </c>
      <c r="D23" s="4" t="s">
        <v>111</v>
      </c>
      <c r="E23" s="5" t="s">
        <v>112</v>
      </c>
      <c r="F23" s="4" t="s">
        <v>108</v>
      </c>
      <c r="G23" s="5" t="s">
        <v>110</v>
      </c>
      <c r="H23" s="4">
        <v>35000</v>
      </c>
      <c r="I23" s="5" t="s">
        <v>109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6" t="s">
        <v>107</v>
      </c>
      <c r="C24" s="7" t="s">
        <v>138</v>
      </c>
      <c r="D24" s="6" t="s">
        <v>139</v>
      </c>
      <c r="E24" s="7" t="s">
        <v>140</v>
      </c>
      <c r="F24" s="6"/>
      <c r="G24" s="7"/>
      <c r="H24" s="6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6" t="s">
        <v>114</v>
      </c>
      <c r="C25" s="7" t="s">
        <v>116</v>
      </c>
      <c r="D25" s="6"/>
      <c r="E25" s="7"/>
      <c r="F25" s="6"/>
      <c r="G25" s="7"/>
      <c r="H25" s="6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6" t="s">
        <v>115</v>
      </c>
      <c r="C26" s="7" t="s">
        <v>138</v>
      </c>
      <c r="D26" s="6"/>
      <c r="E26" s="7"/>
      <c r="F26" s="6"/>
      <c r="G26" s="7"/>
      <c r="H26" s="6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6" t="s">
        <v>136</v>
      </c>
      <c r="C27" s="7" t="s">
        <v>116</v>
      </c>
      <c r="D27" s="6"/>
      <c r="E27" s="7"/>
      <c r="F27" s="6"/>
      <c r="G27" s="7"/>
      <c r="H27" s="6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6" t="s">
        <v>137</v>
      </c>
      <c r="C28" s="7" t="s">
        <v>116</v>
      </c>
      <c r="D28" s="6"/>
      <c r="E28" s="7"/>
      <c r="F28" s="6"/>
      <c r="G28" s="7"/>
      <c r="H28" s="6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6"/>
      <c r="C29" s="7"/>
      <c r="D29" s="6"/>
      <c r="E29" s="7"/>
      <c r="F29" s="6"/>
      <c r="G29" s="7"/>
      <c r="H29" s="6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6"/>
      <c r="C30" s="7"/>
      <c r="D30" s="6"/>
      <c r="E30" s="7"/>
      <c r="F30" s="6"/>
      <c r="G30" s="7"/>
      <c r="H30" s="6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6"/>
      <c r="C31" s="7"/>
      <c r="D31" s="6"/>
      <c r="E31" s="7"/>
      <c r="F31" s="6"/>
      <c r="G31" s="7"/>
      <c r="H31" s="6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6"/>
      <c r="C32" s="7"/>
      <c r="D32" s="6"/>
      <c r="E32" s="7"/>
      <c r="F32" s="6"/>
      <c r="G32" s="7"/>
      <c r="H32" s="6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6"/>
      <c r="C33" s="7"/>
      <c r="D33" s="6"/>
      <c r="E33" s="7"/>
      <c r="F33" s="6"/>
      <c r="G33" s="7"/>
      <c r="H33" s="6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6"/>
      <c r="C34" s="7"/>
      <c r="D34" s="6"/>
      <c r="E34" s="7"/>
      <c r="F34" s="6"/>
      <c r="G34" s="7"/>
      <c r="H34" s="6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6"/>
      <c r="C35" s="7"/>
      <c r="D35" s="6"/>
      <c r="E35" s="7"/>
      <c r="F35" s="6"/>
      <c r="G35" s="7"/>
      <c r="H35" s="6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8"/>
      <c r="C36" s="9"/>
      <c r="D36" s="8"/>
      <c r="E36" s="9"/>
      <c r="F36" s="8"/>
      <c r="G36" s="9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/>
    <row r="224" spans="1:2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6">
    <mergeCell ref="B21:C21"/>
    <mergeCell ref="D21:E21"/>
    <mergeCell ref="F21:G21"/>
    <mergeCell ref="H21:I21"/>
    <mergeCell ref="F18:G18"/>
    <mergeCell ref="H18:I18"/>
    <mergeCell ref="B19:C19"/>
    <mergeCell ref="D19:E19"/>
    <mergeCell ref="F19:G19"/>
    <mergeCell ref="H19:I19"/>
    <mergeCell ref="B20:I20"/>
    <mergeCell ref="F10:G10"/>
    <mergeCell ref="H10:I10"/>
    <mergeCell ref="B8:C8"/>
    <mergeCell ref="B9:C9"/>
    <mergeCell ref="D9:E9"/>
    <mergeCell ref="F9:G9"/>
    <mergeCell ref="H9:I9"/>
    <mergeCell ref="B10:C10"/>
    <mergeCell ref="D10:E10"/>
    <mergeCell ref="B7:C7"/>
    <mergeCell ref="D7:E7"/>
    <mergeCell ref="F7:G7"/>
    <mergeCell ref="H7:I7"/>
    <mergeCell ref="D8:E8"/>
    <mergeCell ref="F8:G8"/>
    <mergeCell ref="H8:I8"/>
    <mergeCell ref="F6:G6"/>
    <mergeCell ref="H6:I6"/>
    <mergeCell ref="B4:I4"/>
    <mergeCell ref="B5:C5"/>
    <mergeCell ref="D5:E5"/>
    <mergeCell ref="F5:G5"/>
    <mergeCell ref="H5:I5"/>
    <mergeCell ref="B6:C6"/>
    <mergeCell ref="D6:E6"/>
    <mergeCell ref="B17:C17"/>
    <mergeCell ref="D17:E17"/>
    <mergeCell ref="F17:G17"/>
    <mergeCell ref="H17:I17"/>
    <mergeCell ref="B18:C18"/>
    <mergeCell ref="D18:E18"/>
    <mergeCell ref="B15:C15"/>
    <mergeCell ref="D15:E15"/>
    <mergeCell ref="F15:G15"/>
    <mergeCell ref="H15:I15"/>
    <mergeCell ref="D16:E16"/>
    <mergeCell ref="F16:G16"/>
    <mergeCell ref="H16:I16"/>
    <mergeCell ref="B16:C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D12:E12"/>
    <mergeCell ref="F12:G12"/>
    <mergeCell ref="H12:I12"/>
    <mergeCell ref="B12:C1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0"/>
  <sheetViews>
    <sheetView workbookViewId="0">
      <selection activeCell="C7" sqref="C7"/>
    </sheetView>
  </sheetViews>
  <sheetFormatPr defaultColWidth="12.58203125" defaultRowHeight="15" customHeight="1" x14ac:dyDescent="0.3"/>
  <cols>
    <col min="1" max="1" width="5" customWidth="1"/>
    <col min="2" max="2" width="29.08203125" customWidth="1"/>
    <col min="3" max="3" width="21.75" customWidth="1"/>
    <col min="4" max="4" width="15.75" customWidth="1"/>
    <col min="5" max="6" width="12.58203125" customWidth="1"/>
  </cols>
  <sheetData>
    <row r="1" spans="1:14" ht="14.5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14.5" x14ac:dyDescent="0.35">
      <c r="A2" s="10"/>
      <c r="B2" s="72" t="s">
        <v>7</v>
      </c>
      <c r="C2" s="56"/>
      <c r="D2" s="70" t="s">
        <v>8</v>
      </c>
      <c r="E2" s="71"/>
      <c r="F2" s="56"/>
      <c r="G2" s="70" t="s">
        <v>9</v>
      </c>
      <c r="H2" s="71"/>
      <c r="I2" s="56"/>
      <c r="J2" s="70" t="s">
        <v>10</v>
      </c>
      <c r="K2" s="71"/>
      <c r="L2" s="56"/>
    </row>
    <row r="3" spans="1:14" ht="87" x14ac:dyDescent="0.35">
      <c r="A3" s="10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13</v>
      </c>
      <c r="H3" s="11" t="s">
        <v>14</v>
      </c>
      <c r="I3" s="11" t="s">
        <v>15</v>
      </c>
      <c r="J3" s="11" t="s">
        <v>13</v>
      </c>
      <c r="K3" s="11" t="s">
        <v>14</v>
      </c>
      <c r="L3" s="11" t="s">
        <v>15</v>
      </c>
      <c r="N3" s="12" t="s">
        <v>16</v>
      </c>
    </row>
    <row r="4" spans="1:14" ht="14.5" x14ac:dyDescent="0.35">
      <c r="A4" s="10"/>
      <c r="B4" s="13" t="s">
        <v>17</v>
      </c>
      <c r="C4" s="13" t="s">
        <v>62</v>
      </c>
      <c r="D4" s="13"/>
      <c r="E4" s="13" t="s">
        <v>152</v>
      </c>
      <c r="F4" s="13"/>
      <c r="G4" s="13"/>
      <c r="H4" s="13" t="s">
        <v>153</v>
      </c>
      <c r="I4" s="13"/>
      <c r="J4" s="13"/>
      <c r="K4" s="13" t="s">
        <v>150</v>
      </c>
      <c r="L4" s="13"/>
      <c r="N4" s="14" t="s">
        <v>18</v>
      </c>
    </row>
    <row r="5" spans="1:14" ht="29" x14ac:dyDescent="0.35">
      <c r="A5" s="10"/>
      <c r="B5" s="13" t="s">
        <v>19</v>
      </c>
      <c r="C5" s="13" t="s">
        <v>144</v>
      </c>
      <c r="D5" s="13"/>
      <c r="E5" s="13" t="s">
        <v>152</v>
      </c>
      <c r="F5" s="13"/>
      <c r="G5" s="13"/>
      <c r="H5" s="13" t="s">
        <v>153</v>
      </c>
      <c r="I5" s="13"/>
      <c r="J5" s="13"/>
      <c r="K5" s="13" t="s">
        <v>150</v>
      </c>
      <c r="L5" s="13"/>
      <c r="N5" s="15" t="s">
        <v>20</v>
      </c>
    </row>
    <row r="6" spans="1:14" ht="14.5" x14ac:dyDescent="0.35">
      <c r="A6" s="10"/>
      <c r="B6" s="13" t="s">
        <v>21</v>
      </c>
      <c r="C6" s="13" t="s">
        <v>145</v>
      </c>
      <c r="D6" s="13"/>
      <c r="E6" s="13" t="s">
        <v>152</v>
      </c>
      <c r="F6" s="13"/>
      <c r="G6" s="13"/>
      <c r="H6" s="13" t="s">
        <v>153</v>
      </c>
      <c r="I6" s="13"/>
      <c r="J6" s="13"/>
      <c r="K6" s="13" t="s">
        <v>150</v>
      </c>
      <c r="L6" s="13"/>
      <c r="N6" s="15" t="s">
        <v>22</v>
      </c>
    </row>
    <row r="7" spans="1:14" ht="14.5" x14ac:dyDescent="0.35">
      <c r="A7" s="10"/>
      <c r="B7" s="13" t="s">
        <v>23</v>
      </c>
      <c r="C7" s="13" t="s">
        <v>151</v>
      </c>
      <c r="D7" s="13"/>
      <c r="E7" s="13" t="s">
        <v>152</v>
      </c>
      <c r="F7" s="13"/>
      <c r="G7" s="13"/>
      <c r="H7" s="13" t="s">
        <v>153</v>
      </c>
      <c r="I7" s="13"/>
      <c r="J7" s="13"/>
      <c r="K7" s="13" t="s">
        <v>150</v>
      </c>
      <c r="L7" s="13"/>
      <c r="N7" s="15" t="s">
        <v>24</v>
      </c>
    </row>
    <row r="8" spans="1:14" ht="43.5" x14ac:dyDescent="0.35">
      <c r="A8" s="10"/>
      <c r="B8" s="13" t="s">
        <v>25</v>
      </c>
      <c r="C8" s="13" t="s">
        <v>146</v>
      </c>
      <c r="D8" s="13"/>
      <c r="E8" s="13" t="s">
        <v>152</v>
      </c>
      <c r="F8" s="13"/>
      <c r="G8" s="13"/>
      <c r="H8" s="13" t="s">
        <v>153</v>
      </c>
      <c r="I8" s="13"/>
      <c r="J8" s="13"/>
      <c r="K8" s="13" t="s">
        <v>150</v>
      </c>
      <c r="L8" s="13"/>
      <c r="N8" s="15" t="s">
        <v>26</v>
      </c>
    </row>
    <row r="9" spans="1:14" ht="14.5" x14ac:dyDescent="0.35">
      <c r="A9" s="10"/>
      <c r="B9" s="13" t="s">
        <v>27</v>
      </c>
      <c r="C9" s="13" t="s">
        <v>147</v>
      </c>
      <c r="D9" s="13"/>
      <c r="E9" s="13" t="s">
        <v>152</v>
      </c>
      <c r="F9" s="13"/>
      <c r="G9" s="13"/>
      <c r="H9" s="13" t="s">
        <v>153</v>
      </c>
      <c r="I9" s="13"/>
      <c r="J9" s="13"/>
      <c r="K9" s="13" t="s">
        <v>150</v>
      </c>
      <c r="L9" s="13"/>
      <c r="N9" s="15" t="s">
        <v>28</v>
      </c>
    </row>
    <row r="10" spans="1:14" ht="14.5" x14ac:dyDescent="0.35">
      <c r="A10" s="10"/>
      <c r="B10" s="13" t="s">
        <v>29</v>
      </c>
      <c r="C10" s="54" t="s">
        <v>148</v>
      </c>
      <c r="D10" s="13"/>
      <c r="E10" s="13" t="s">
        <v>152</v>
      </c>
      <c r="F10" s="13"/>
      <c r="G10" s="13"/>
      <c r="H10" s="13" t="s">
        <v>153</v>
      </c>
      <c r="I10" s="13"/>
      <c r="J10" s="13"/>
      <c r="K10" s="13" t="s">
        <v>150</v>
      </c>
      <c r="L10" s="13"/>
      <c r="N10" s="15" t="s">
        <v>30</v>
      </c>
    </row>
    <row r="11" spans="1:14" ht="29" x14ac:dyDescent="0.35">
      <c r="A11" s="10"/>
      <c r="B11" s="13" t="s">
        <v>29</v>
      </c>
      <c r="C11" s="13" t="s">
        <v>149</v>
      </c>
      <c r="D11" s="13"/>
      <c r="E11" s="13" t="s">
        <v>152</v>
      </c>
      <c r="F11" s="13"/>
      <c r="G11" s="13"/>
      <c r="H11" s="13" t="s">
        <v>153</v>
      </c>
      <c r="I11" s="13"/>
      <c r="J11" s="13"/>
      <c r="K11" s="13" t="s">
        <v>150</v>
      </c>
      <c r="L11" s="13"/>
      <c r="N11" s="15" t="s">
        <v>31</v>
      </c>
    </row>
    <row r="12" spans="1:14" ht="14.5" x14ac:dyDescent="0.3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4.5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 ht="14.5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 ht="14.5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 ht="14.5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4.5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4.5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4.5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4.5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5.7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15.75" customHeight="1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5.75" customHeight="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5.75" customHeight="1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5.75" customHeight="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.75" customHeight="1" x14ac:dyDescent="0.3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5.7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5.75" customHeight="1" x14ac:dyDescent="0.3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5.75" customHeight="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5.75" customHeight="1" x14ac:dyDescent="0.3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5.75" customHeight="1" x14ac:dyDescent="0.3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5.75" customHeight="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5.75" customHeight="1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5.75" customHeight="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5.75" customHeight="1" x14ac:dyDescent="0.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15.75" customHeight="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.75" customHeight="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5.75" customHeight="1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5.75" customHeight="1" x14ac:dyDescent="0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5.75" customHeight="1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5.75" customHeight="1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5.75" customHeight="1" x14ac:dyDescent="0.3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5.75" customHeight="1" x14ac:dyDescent="0.3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5.75" customHeight="1" x14ac:dyDescent="0.3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5.75" customHeight="1" x14ac:dyDescent="0.3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5.75" customHeight="1" x14ac:dyDescent="0.3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5.75" customHeight="1" x14ac:dyDescent="0.3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5.75" customHeight="1" x14ac:dyDescent="0.3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ht="15.75" customHeight="1" x14ac:dyDescent="0.3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15.75" customHeight="1" x14ac:dyDescent="0.3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.75" customHeigh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5.75" customHeight="1" x14ac:dyDescent="0.3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5.75" customHeight="1" x14ac:dyDescent="0.3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5.75" customHeight="1" x14ac:dyDescent="0.3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5.75" customHeight="1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5.75" customHeight="1" x14ac:dyDescent="0.3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15.75" customHeight="1" x14ac:dyDescent="0.3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5.75" customHeight="1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5.75" customHeight="1" x14ac:dyDescent="0.3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5.75" customHeight="1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5.75" customHeight="1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5.75" customHeight="1" x14ac:dyDescent="0.3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15.75" customHeight="1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5.75" customHeight="1" x14ac:dyDescent="0.3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5.75" customHeight="1" x14ac:dyDescent="0.3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5.75" customHeight="1" x14ac:dyDescent="0.3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5.75" customHeight="1" x14ac:dyDescent="0.3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5.75" customHeight="1" x14ac:dyDescent="0.3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5.75" customHeight="1" x14ac:dyDescent="0.3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5.75" customHeight="1" x14ac:dyDescent="0.3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5.75" customHeight="1" x14ac:dyDescent="0.3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5.75" customHeight="1" x14ac:dyDescent="0.3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5.75" customHeight="1" x14ac:dyDescent="0.3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5.75" customHeight="1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5.75" customHeight="1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5.75" customHeight="1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5.75" customHeight="1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5.75" customHeight="1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15.7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5.75" customHeight="1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5.75" customHeight="1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5.75" customHeight="1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15.75" customHeight="1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5.75" customHeight="1" x14ac:dyDescent="0.3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5.75" customHeight="1" x14ac:dyDescent="0.3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5.75" customHeight="1" x14ac:dyDescent="0.3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5.75" customHeight="1" x14ac:dyDescent="0.3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5.75" customHeight="1" x14ac:dyDescent="0.3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5.75" customHeight="1" x14ac:dyDescent="0.3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15.75" customHeight="1" x14ac:dyDescent="0.3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15.75" customHeight="1" x14ac:dyDescent="0.3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15.75" customHeight="1" x14ac:dyDescent="0.3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15.75" customHeight="1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15.75" customHeight="1" x14ac:dyDescent="0.3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5.75" customHeight="1" x14ac:dyDescent="0.3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15.75" customHeight="1" x14ac:dyDescent="0.3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15.75" customHeight="1" x14ac:dyDescent="0.3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5.75" customHeight="1" x14ac:dyDescent="0.3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5.75" customHeight="1" x14ac:dyDescent="0.3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5.75" customHeight="1" x14ac:dyDescent="0.3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5.75" customHeight="1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5.75" customHeight="1" x14ac:dyDescent="0.3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5.75" customHeight="1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5.75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15.75" customHeight="1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15.75" customHeight="1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15.75" customHeight="1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15.75" customHeight="1" x14ac:dyDescent="0.3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15.75" customHeight="1" x14ac:dyDescent="0.3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15.75" customHeight="1" x14ac:dyDescent="0.3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15.75" customHeight="1" x14ac:dyDescent="0.3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15.75" customHeight="1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15.75" customHeight="1" x14ac:dyDescent="0.3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15.75" customHeight="1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5.75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15.75" customHeight="1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15.75" customHeight="1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15.75" customHeight="1" x14ac:dyDescent="0.3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15.75" customHeigh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15.75" customHeight="1" x14ac:dyDescent="0.3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15.75" customHeight="1" x14ac:dyDescent="0.3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ht="15.75" customHeight="1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ht="15.75" customHeight="1" x14ac:dyDescent="0.3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ht="15.75" customHeight="1" x14ac:dyDescent="0.3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15.75" customHeight="1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15.75" customHeight="1" x14ac:dyDescent="0.3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15.75" customHeight="1" x14ac:dyDescent="0.3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ht="15.75" customHeight="1" x14ac:dyDescent="0.3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ht="15.75" customHeight="1" x14ac:dyDescent="0.3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ht="15.75" customHeight="1" x14ac:dyDescent="0.3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15.75" customHeight="1" x14ac:dyDescent="0.3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ht="15.75" customHeight="1" x14ac:dyDescent="0.3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5.75" customHeight="1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15.75" customHeight="1" x14ac:dyDescent="0.3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ht="15.75" customHeight="1" x14ac:dyDescent="0.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ht="15.75" customHeight="1" x14ac:dyDescent="0.3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15.75" customHeight="1" x14ac:dyDescent="0.3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ht="15.75" customHeight="1" x14ac:dyDescent="0.3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ht="15.75" customHeight="1" x14ac:dyDescent="0.3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15.75" customHeight="1" x14ac:dyDescent="0.3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ht="15.75" customHeight="1" x14ac:dyDescent="0.3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15.75" customHeight="1" x14ac:dyDescent="0.3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ht="15.75" customHeight="1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15.75" customHeight="1" x14ac:dyDescent="0.3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ht="15.75" customHeight="1" x14ac:dyDescent="0.3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15.75" customHeight="1" x14ac:dyDescent="0.3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15.75" customHeight="1" x14ac:dyDescent="0.3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ht="15.75" customHeight="1" x14ac:dyDescent="0.3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ht="15.75" customHeight="1" x14ac:dyDescent="0.3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ht="15.75" customHeight="1" x14ac:dyDescent="0.3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ht="15.75" customHeight="1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15.75" customHeight="1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ht="15.75" customHeight="1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15.75" customHeight="1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15.75" customHeight="1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ht="15.75" customHeight="1" x14ac:dyDescent="0.3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ht="15.75" customHeight="1" x14ac:dyDescent="0.3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ht="15.75" customHeight="1" x14ac:dyDescent="0.3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15.75" customHeight="1" x14ac:dyDescent="0.3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15.75" customHeight="1" x14ac:dyDescent="0.3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15.75" customHeight="1" x14ac:dyDescent="0.3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15.75" customHeight="1" x14ac:dyDescent="0.3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ht="15.75" customHeight="1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ht="15.75" customHeight="1" x14ac:dyDescent="0.3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15.75" customHeight="1" x14ac:dyDescent="0.3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15.75" customHeight="1" x14ac:dyDescent="0.3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15.75" customHeight="1" x14ac:dyDescent="0.3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5.75" customHeight="1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5.75" customHeight="1" x14ac:dyDescent="0.3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15.75" customHeight="1" x14ac:dyDescent="0.3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 x14ac:dyDescent="0.3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ht="15.75" customHeight="1" x14ac:dyDescent="0.3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15.75" customHeight="1" x14ac:dyDescent="0.3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ht="15.75" customHeight="1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ht="15.75" customHeight="1" x14ac:dyDescent="0.3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ht="15.75" customHeight="1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ht="15.75" customHeight="1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15.75" customHeight="1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ht="15.75" customHeight="1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ht="15.75" customHeight="1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ht="15.75" customHeight="1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ht="15.75" customHeight="1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15.75" customHeight="1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ht="15.75" customHeight="1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ht="15.75" customHeight="1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15.75" customHeight="1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ht="15.75" customHeight="1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ht="15.75" customHeight="1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15.75" customHeight="1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ht="15.75" customHeight="1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ht="15.75" customHeight="1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ht="15.75" customHeight="1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ht="15.75" customHeight="1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ht="15.75" customHeight="1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15.75" customHeight="1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ht="15.75" customHeight="1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ht="15.75" customHeight="1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15.75" customHeight="1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ht="15.75" customHeight="1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ht="15.75" customHeight="1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ht="15.75" customHeight="1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ht="15.75" customHeight="1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ht="15.7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15.7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ht="15.7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ht="15.7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15.7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15.7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15.7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ht="15.7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ht="15.7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ht="15.7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ht="15.7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15.7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ht="15.7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ht="15.7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15.7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ht="15.7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ht="15.7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ht="15.7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ht="15.75" customHeight="1" x14ac:dyDescent="0.3"/>
    <row r="222" spans="1:12" ht="15.75" customHeight="1" x14ac:dyDescent="0.3"/>
    <row r="223" spans="1:12" ht="15.75" customHeight="1" x14ac:dyDescent="0.3"/>
    <row r="224" spans="1:1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B2:C2"/>
    <mergeCell ref="D2:F2"/>
    <mergeCell ref="G2:I2"/>
    <mergeCell ref="J2:L2"/>
  </mergeCells>
  <hyperlinks>
    <hyperlink ref="C10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workbookViewId="0">
      <selection activeCell="C15" sqref="C15"/>
    </sheetView>
  </sheetViews>
  <sheetFormatPr defaultColWidth="12.58203125" defaultRowHeight="15" customHeight="1" x14ac:dyDescent="0.3"/>
  <cols>
    <col min="1" max="1" width="7.58203125" customWidth="1"/>
    <col min="2" max="2" width="32" customWidth="1"/>
    <col min="3" max="3" width="30.5" customWidth="1"/>
    <col min="4" max="4" width="46" customWidth="1"/>
    <col min="5" max="6" width="7.58203125" customWidth="1"/>
  </cols>
  <sheetData>
    <row r="1" spans="2:4" ht="14.25" customHeight="1" x14ac:dyDescent="0.35">
      <c r="D1" s="12" t="s">
        <v>32</v>
      </c>
    </row>
    <row r="2" spans="2:4" ht="14.25" customHeight="1" x14ac:dyDescent="0.35">
      <c r="B2" s="16" t="s">
        <v>33</v>
      </c>
      <c r="C2" s="51" t="s">
        <v>117</v>
      </c>
      <c r="D2" s="17"/>
    </row>
    <row r="3" spans="2:4" ht="14.25" customHeight="1" x14ac:dyDescent="0.35">
      <c r="B3" s="16" t="s">
        <v>34</v>
      </c>
      <c r="C3" s="13"/>
      <c r="D3" s="19"/>
    </row>
    <row r="4" spans="2:4" ht="14.25" customHeight="1" x14ac:dyDescent="0.35">
      <c r="B4" s="18" t="s">
        <v>35</v>
      </c>
      <c r="C4" s="13" t="s">
        <v>118</v>
      </c>
      <c r="D4" s="17"/>
    </row>
    <row r="5" spans="2:4" ht="14.25" customHeight="1" x14ac:dyDescent="0.35">
      <c r="B5" s="18" t="s">
        <v>36</v>
      </c>
      <c r="C5" s="13">
        <v>800</v>
      </c>
      <c r="D5" s="19" t="s">
        <v>121</v>
      </c>
    </row>
    <row r="6" spans="2:4" ht="14.25" customHeight="1" x14ac:dyDescent="0.35">
      <c r="B6" s="18" t="s">
        <v>37</v>
      </c>
      <c r="C6" s="53"/>
      <c r="D6" s="17"/>
    </row>
    <row r="7" spans="2:4" ht="14.25" customHeight="1" x14ac:dyDescent="0.35">
      <c r="B7" s="16" t="s">
        <v>38</v>
      </c>
      <c r="C7" s="13" t="s">
        <v>134</v>
      </c>
      <c r="D7" s="19"/>
    </row>
    <row r="8" spans="2:4" ht="14.25" customHeight="1" x14ac:dyDescent="0.35">
      <c r="B8" s="16" t="s">
        <v>39</v>
      </c>
      <c r="C8" s="13" t="s">
        <v>119</v>
      </c>
      <c r="D8" s="17"/>
    </row>
    <row r="9" spans="2:4" ht="14.25" customHeight="1" x14ac:dyDescent="0.35">
      <c r="B9" s="16" t="s">
        <v>40</v>
      </c>
      <c r="C9" s="13">
        <v>500</v>
      </c>
      <c r="D9" s="19" t="s">
        <v>141</v>
      </c>
    </row>
    <row r="10" spans="2:4" ht="14.25" customHeight="1" x14ac:dyDescent="0.35">
      <c r="B10" s="16" t="s">
        <v>41</v>
      </c>
      <c r="C10" s="13" t="s">
        <v>118</v>
      </c>
      <c r="D10" s="17"/>
    </row>
    <row r="11" spans="2:4" ht="14.25" customHeight="1" x14ac:dyDescent="0.35">
      <c r="B11" s="16" t="s">
        <v>42</v>
      </c>
      <c r="C11" s="13" t="s">
        <v>120</v>
      </c>
      <c r="D11" s="17"/>
    </row>
    <row r="12" spans="2:4" ht="14.25" customHeight="1" x14ac:dyDescent="0.35">
      <c r="B12" s="16" t="s">
        <v>43</v>
      </c>
      <c r="C12" s="13" t="s">
        <v>133</v>
      </c>
      <c r="D12" s="17"/>
    </row>
    <row r="13" spans="2:4" ht="14.25" customHeight="1" x14ac:dyDescent="0.35">
      <c r="B13" s="16" t="s">
        <v>44</v>
      </c>
      <c r="C13" s="13" t="s">
        <v>118</v>
      </c>
      <c r="D13" s="17"/>
    </row>
    <row r="14" spans="2:4" ht="14.25" customHeight="1" x14ac:dyDescent="0.35">
      <c r="B14" s="16" t="s">
        <v>45</v>
      </c>
      <c r="C14" s="19">
        <v>2100</v>
      </c>
      <c r="D14" s="19" t="s">
        <v>141</v>
      </c>
    </row>
    <row r="15" spans="2:4" ht="14.25" customHeight="1" x14ac:dyDescent="0.35">
      <c r="B15" s="16" t="s">
        <v>46</v>
      </c>
      <c r="C15" s="52">
        <v>0.1</v>
      </c>
      <c r="D15" s="20" t="s">
        <v>47</v>
      </c>
    </row>
    <row r="16" spans="2: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topLeftCell="A7" workbookViewId="0">
      <selection activeCell="E23" sqref="E23"/>
    </sheetView>
  </sheetViews>
  <sheetFormatPr defaultColWidth="12.58203125" defaultRowHeight="15" customHeight="1" x14ac:dyDescent="0.3"/>
  <cols>
    <col min="1" max="1" width="7.58203125" customWidth="1"/>
    <col min="2" max="5" width="15.25" customWidth="1"/>
    <col min="6" max="6" width="7.58203125" customWidth="1"/>
  </cols>
  <sheetData>
    <row r="1" spans="2:5" ht="14.25" customHeight="1" x14ac:dyDescent="0.3"/>
    <row r="2" spans="2:5" ht="14.25" customHeight="1" x14ac:dyDescent="0.35">
      <c r="B2" s="21" t="s">
        <v>48</v>
      </c>
      <c r="C2" s="22" t="s">
        <v>49</v>
      </c>
      <c r="D2" s="22" t="s">
        <v>50</v>
      </c>
      <c r="E2" s="23" t="s">
        <v>51</v>
      </c>
    </row>
    <row r="3" spans="2:5" ht="14.25" customHeight="1" x14ac:dyDescent="0.35">
      <c r="B3" s="24" t="s">
        <v>154</v>
      </c>
      <c r="C3" s="19">
        <v>1</v>
      </c>
      <c r="D3" s="19">
        <v>2500</v>
      </c>
      <c r="E3" s="25">
        <v>2500</v>
      </c>
    </row>
    <row r="4" spans="2:5" ht="14.25" customHeight="1" x14ac:dyDescent="0.35">
      <c r="B4" s="24" t="s">
        <v>155</v>
      </c>
      <c r="C4" s="19">
        <v>400</v>
      </c>
      <c r="D4" s="19">
        <v>4</v>
      </c>
      <c r="E4" s="25">
        <v>1600</v>
      </c>
    </row>
    <row r="5" spans="2:5" ht="14.25" customHeight="1" x14ac:dyDescent="0.35">
      <c r="B5" s="24" t="s">
        <v>157</v>
      </c>
      <c r="C5" s="19">
        <v>500</v>
      </c>
      <c r="D5" s="19">
        <v>1</v>
      </c>
      <c r="E5" s="25">
        <v>500</v>
      </c>
    </row>
    <row r="6" spans="2:5" ht="14.25" customHeight="1" x14ac:dyDescent="0.35">
      <c r="B6" s="24" t="s">
        <v>158</v>
      </c>
      <c r="C6" s="19">
        <v>30</v>
      </c>
      <c r="D6" s="19">
        <v>10</v>
      </c>
      <c r="E6" s="25">
        <v>300</v>
      </c>
    </row>
    <row r="7" spans="2:5" ht="14.25" customHeight="1" x14ac:dyDescent="0.35">
      <c r="B7" s="24" t="s">
        <v>156</v>
      </c>
      <c r="C7" s="19" t="s">
        <v>160</v>
      </c>
      <c r="D7" s="19">
        <v>240</v>
      </c>
      <c r="E7" s="25">
        <v>12000</v>
      </c>
    </row>
    <row r="8" spans="2:5" ht="14.25" customHeight="1" x14ac:dyDescent="0.35">
      <c r="B8" s="24" t="s">
        <v>159</v>
      </c>
      <c r="C8" s="19">
        <v>1</v>
      </c>
      <c r="D8" s="19">
        <v>4000</v>
      </c>
      <c r="E8" s="25">
        <v>4000</v>
      </c>
    </row>
    <row r="9" spans="2:5" ht="14.25" customHeight="1" x14ac:dyDescent="0.35">
      <c r="B9" s="24" t="s">
        <v>161</v>
      </c>
      <c r="C9" s="19"/>
      <c r="D9" s="19"/>
      <c r="E9" s="25">
        <v>4000</v>
      </c>
    </row>
    <row r="10" spans="2:5" ht="14.25" customHeight="1" x14ac:dyDescent="0.35">
      <c r="B10" s="24"/>
      <c r="C10" s="19"/>
      <c r="D10" s="19"/>
      <c r="E10" s="25"/>
    </row>
    <row r="11" spans="2:5" ht="14.25" customHeight="1" x14ac:dyDescent="0.35">
      <c r="B11" s="24"/>
      <c r="C11" s="19"/>
      <c r="D11" s="19"/>
      <c r="E11" s="25"/>
    </row>
    <row r="12" spans="2:5" ht="14.25" customHeight="1" x14ac:dyDescent="0.35">
      <c r="B12" s="24"/>
      <c r="C12" s="19"/>
      <c r="D12" s="19"/>
      <c r="E12" s="25"/>
    </row>
    <row r="13" spans="2:5" ht="14.25" customHeight="1" x14ac:dyDescent="0.35">
      <c r="B13" s="24"/>
      <c r="C13" s="19"/>
      <c r="D13" s="19"/>
      <c r="E13" s="25"/>
    </row>
    <row r="14" spans="2:5" ht="14.25" customHeight="1" x14ac:dyDescent="0.35">
      <c r="B14" s="24"/>
      <c r="C14" s="19"/>
      <c r="D14" s="19"/>
      <c r="E14" s="25"/>
    </row>
    <row r="15" spans="2:5" ht="14.25" customHeight="1" x14ac:dyDescent="0.35">
      <c r="B15" s="24"/>
      <c r="C15" s="19"/>
      <c r="D15" s="19"/>
      <c r="E15" s="25"/>
    </row>
    <row r="16" spans="2:5" ht="14.25" customHeight="1" x14ac:dyDescent="0.35">
      <c r="B16" s="24"/>
      <c r="C16" s="19"/>
      <c r="D16" s="19"/>
      <c r="E16" s="25"/>
    </row>
    <row r="17" spans="2:5" ht="14.25" customHeight="1" x14ac:dyDescent="0.35">
      <c r="B17" s="24"/>
      <c r="C17" s="19"/>
      <c r="D17" s="19"/>
      <c r="E17" s="25"/>
    </row>
    <row r="18" spans="2:5" ht="14.25" customHeight="1" x14ac:dyDescent="0.35">
      <c r="B18" s="24"/>
      <c r="C18" s="19"/>
      <c r="D18" s="19"/>
      <c r="E18" s="25"/>
    </row>
    <row r="19" spans="2:5" ht="14.25" customHeight="1" x14ac:dyDescent="0.35">
      <c r="B19" s="24"/>
      <c r="C19" s="19"/>
      <c r="D19" s="19"/>
      <c r="E19" s="25"/>
    </row>
    <row r="20" spans="2:5" ht="14.25" customHeight="1" x14ac:dyDescent="0.35">
      <c r="B20" s="24"/>
      <c r="C20" s="19"/>
      <c r="D20" s="19"/>
      <c r="E20" s="25"/>
    </row>
    <row r="21" spans="2:5" ht="14.25" customHeight="1" x14ac:dyDescent="0.35">
      <c r="B21" s="24"/>
      <c r="C21" s="19"/>
      <c r="D21" s="19"/>
      <c r="E21" s="25"/>
    </row>
    <row r="22" spans="2:5" ht="14.25" customHeight="1" x14ac:dyDescent="0.35">
      <c r="B22" s="26"/>
      <c r="C22" s="27"/>
      <c r="D22" s="27"/>
      <c r="E22" s="28"/>
    </row>
    <row r="23" spans="2:5" ht="14.25" customHeight="1" x14ac:dyDescent="0.35">
      <c r="B23" s="73" t="s">
        <v>52</v>
      </c>
      <c r="C23" s="62"/>
      <c r="D23" s="62"/>
      <c r="E23" s="29">
        <f>SUM(E3:E22)</f>
        <v>24900</v>
      </c>
    </row>
    <row r="24" spans="2:5" ht="14.25" customHeight="1" x14ac:dyDescent="0.3"/>
    <row r="25" spans="2:5" ht="14.25" customHeight="1" x14ac:dyDescent="0.3"/>
    <row r="26" spans="2:5" ht="14.25" customHeight="1" x14ac:dyDescent="0.3"/>
    <row r="27" spans="2:5" ht="14.25" customHeight="1" x14ac:dyDescent="0.3"/>
    <row r="28" spans="2:5" ht="14.25" customHeight="1" x14ac:dyDescent="0.3"/>
    <row r="29" spans="2:5" ht="14.25" customHeight="1" x14ac:dyDescent="0.3"/>
    <row r="30" spans="2:5" ht="14.25" customHeight="1" x14ac:dyDescent="0.3"/>
    <row r="31" spans="2:5" ht="14.25" customHeight="1" x14ac:dyDescent="0.3"/>
    <row r="32" spans="2: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23:D2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00"/>
  <sheetViews>
    <sheetView workbookViewId="0">
      <selection activeCell="C25" sqref="C25"/>
    </sheetView>
  </sheetViews>
  <sheetFormatPr defaultColWidth="12.58203125" defaultRowHeight="15" customHeight="1" x14ac:dyDescent="0.3"/>
  <cols>
    <col min="1" max="1" width="7.58203125" customWidth="1"/>
    <col min="2" max="6" width="17.33203125" customWidth="1"/>
  </cols>
  <sheetData>
    <row r="1" spans="2:6" ht="14.25" customHeight="1" x14ac:dyDescent="0.3"/>
    <row r="2" spans="2:6" ht="14.25" customHeight="1" x14ac:dyDescent="0.35">
      <c r="B2" s="76" t="s">
        <v>53</v>
      </c>
      <c r="C2" s="78" t="s">
        <v>54</v>
      </c>
      <c r="D2" s="56"/>
      <c r="E2" s="78" t="s">
        <v>55</v>
      </c>
      <c r="F2" s="56"/>
    </row>
    <row r="3" spans="2:6" ht="14.25" customHeight="1" x14ac:dyDescent="0.35">
      <c r="B3" s="77"/>
      <c r="C3" s="30" t="s">
        <v>48</v>
      </c>
      <c r="D3" s="30" t="s">
        <v>56</v>
      </c>
      <c r="E3" s="30" t="s">
        <v>48</v>
      </c>
      <c r="F3" s="30" t="s">
        <v>56</v>
      </c>
    </row>
    <row r="4" spans="2:6" ht="14.25" customHeight="1" x14ac:dyDescent="0.35">
      <c r="B4" s="79" t="s">
        <v>122</v>
      </c>
      <c r="C4" s="31" t="s">
        <v>126</v>
      </c>
      <c r="D4" s="31">
        <v>5000</v>
      </c>
      <c r="E4" s="31" t="s">
        <v>123</v>
      </c>
      <c r="F4" s="31" t="s">
        <v>124</v>
      </c>
    </row>
    <row r="5" spans="2:6" ht="14.25" customHeight="1" x14ac:dyDescent="0.35">
      <c r="B5" s="80"/>
      <c r="C5" s="31" t="s">
        <v>127</v>
      </c>
      <c r="D5" s="31">
        <v>2000</v>
      </c>
      <c r="E5" s="31"/>
      <c r="F5" s="31"/>
    </row>
    <row r="6" spans="2:6" ht="14.25" customHeight="1" x14ac:dyDescent="0.35">
      <c r="B6" s="80"/>
      <c r="C6" s="31" t="s">
        <v>128</v>
      </c>
      <c r="D6" s="31">
        <v>500</v>
      </c>
      <c r="E6" s="31"/>
      <c r="F6" s="31"/>
    </row>
    <row r="7" spans="2:6" ht="14.25" customHeight="1" x14ac:dyDescent="0.35">
      <c r="B7" s="80"/>
      <c r="C7" s="31" t="s">
        <v>129</v>
      </c>
      <c r="D7" s="31">
        <v>2000</v>
      </c>
      <c r="E7" s="31"/>
      <c r="F7" s="31"/>
    </row>
    <row r="8" spans="2:6" ht="14.25" customHeight="1" x14ac:dyDescent="0.35">
      <c r="B8" s="77"/>
      <c r="C8" s="31" t="s">
        <v>163</v>
      </c>
      <c r="D8" s="31">
        <v>750</v>
      </c>
      <c r="E8" s="31"/>
      <c r="F8" s="31"/>
    </row>
    <row r="9" spans="2:6" ht="14.25" customHeight="1" x14ac:dyDescent="0.35">
      <c r="B9" s="32" t="s">
        <v>57</v>
      </c>
      <c r="C9" s="74" t="s">
        <v>162</v>
      </c>
      <c r="D9" s="71"/>
      <c r="E9" s="71"/>
      <c r="F9" s="56"/>
    </row>
    <row r="10" spans="2:6" ht="14.25" customHeight="1" x14ac:dyDescent="0.35">
      <c r="B10" s="32" t="s">
        <v>58</v>
      </c>
      <c r="C10" s="74">
        <v>1450</v>
      </c>
      <c r="D10" s="71"/>
      <c r="E10" s="71"/>
      <c r="F10" s="56"/>
    </row>
    <row r="11" spans="2:6" ht="14.25" customHeight="1" x14ac:dyDescent="0.35">
      <c r="B11" s="32" t="s">
        <v>59</v>
      </c>
      <c r="C11" s="74" t="s">
        <v>125</v>
      </c>
      <c r="D11" s="71"/>
      <c r="E11" s="71"/>
      <c r="F11" s="56"/>
    </row>
    <row r="12" spans="2:6" ht="14.25" customHeight="1" x14ac:dyDescent="0.35">
      <c r="B12" s="32" t="s">
        <v>60</v>
      </c>
      <c r="C12" s="75">
        <v>0.72</v>
      </c>
      <c r="D12" s="71"/>
      <c r="E12" s="71"/>
      <c r="F12" s="56"/>
    </row>
    <row r="13" spans="2:6" ht="14.25" customHeight="1" x14ac:dyDescent="0.3"/>
    <row r="14" spans="2:6" ht="14.25" customHeight="1" x14ac:dyDescent="0.35">
      <c r="B14" s="76" t="s">
        <v>53</v>
      </c>
      <c r="C14" s="78" t="s">
        <v>54</v>
      </c>
      <c r="D14" s="56"/>
      <c r="E14" s="78" t="s">
        <v>55</v>
      </c>
      <c r="F14" s="56"/>
    </row>
    <row r="15" spans="2:6" ht="14.25" customHeight="1" x14ac:dyDescent="0.35">
      <c r="B15" s="77"/>
      <c r="C15" s="30" t="s">
        <v>48</v>
      </c>
      <c r="D15" s="30" t="s">
        <v>56</v>
      </c>
      <c r="E15" s="30" t="s">
        <v>48</v>
      </c>
      <c r="F15" s="30" t="s">
        <v>56</v>
      </c>
    </row>
    <row r="16" spans="2:6" ht="14.25" customHeight="1" x14ac:dyDescent="0.35">
      <c r="B16" s="79" t="s">
        <v>130</v>
      </c>
      <c r="C16" s="31" t="s">
        <v>126</v>
      </c>
      <c r="D16" s="31">
        <v>5000</v>
      </c>
      <c r="E16" s="31" t="s">
        <v>123</v>
      </c>
      <c r="F16" s="31" t="s">
        <v>124</v>
      </c>
    </row>
    <row r="17" spans="2:6" ht="14.25" customHeight="1" x14ac:dyDescent="0.35">
      <c r="B17" s="80"/>
      <c r="C17" s="31" t="s">
        <v>127</v>
      </c>
      <c r="D17" s="31">
        <v>2000</v>
      </c>
      <c r="E17" s="31"/>
      <c r="F17" s="31"/>
    </row>
    <row r="18" spans="2:6" ht="14.25" customHeight="1" x14ac:dyDescent="0.35">
      <c r="B18" s="80"/>
      <c r="C18" s="31" t="s">
        <v>128</v>
      </c>
      <c r="D18" s="31">
        <v>500</v>
      </c>
      <c r="E18" s="31"/>
      <c r="F18" s="31"/>
    </row>
    <row r="19" spans="2:6" ht="14.25" customHeight="1" x14ac:dyDescent="0.35">
      <c r="B19" s="80"/>
      <c r="C19" s="31" t="s">
        <v>129</v>
      </c>
      <c r="D19" s="31">
        <v>2000</v>
      </c>
      <c r="E19" s="31"/>
      <c r="F19" s="31"/>
    </row>
    <row r="20" spans="2:6" ht="14.25" customHeight="1" x14ac:dyDescent="0.35">
      <c r="B20" s="77"/>
      <c r="C20" s="31" t="s">
        <v>163</v>
      </c>
      <c r="D20" s="31">
        <v>500</v>
      </c>
      <c r="E20" s="31"/>
      <c r="F20" s="31"/>
    </row>
    <row r="21" spans="2:6" ht="14.25" customHeight="1" x14ac:dyDescent="0.35">
      <c r="B21" s="32" t="s">
        <v>57</v>
      </c>
      <c r="C21" s="74" t="s">
        <v>162</v>
      </c>
      <c r="D21" s="71"/>
      <c r="E21" s="71"/>
      <c r="F21" s="56"/>
    </row>
    <row r="22" spans="2:6" ht="14.25" customHeight="1" x14ac:dyDescent="0.35">
      <c r="B22" s="32" t="s">
        <v>58</v>
      </c>
      <c r="C22" s="74">
        <v>1200</v>
      </c>
      <c r="D22" s="71"/>
      <c r="E22" s="71"/>
      <c r="F22" s="56"/>
    </row>
    <row r="23" spans="2:6" ht="14.25" customHeight="1" x14ac:dyDescent="0.35">
      <c r="B23" s="32" t="s">
        <v>59</v>
      </c>
      <c r="C23" s="74" t="s">
        <v>164</v>
      </c>
      <c r="D23" s="71"/>
      <c r="E23" s="71"/>
      <c r="F23" s="56"/>
    </row>
    <row r="24" spans="2:6" ht="14.25" customHeight="1" x14ac:dyDescent="0.35">
      <c r="B24" s="32" t="s">
        <v>60</v>
      </c>
      <c r="C24" s="75">
        <v>0.33</v>
      </c>
      <c r="D24" s="71"/>
      <c r="E24" s="71"/>
      <c r="F24" s="56"/>
    </row>
    <row r="25" spans="2:6" ht="14.25" customHeight="1" x14ac:dyDescent="0.3"/>
    <row r="26" spans="2:6" ht="14.25" customHeight="1" x14ac:dyDescent="0.3"/>
    <row r="27" spans="2:6" ht="14.25" customHeight="1" x14ac:dyDescent="0.35">
      <c r="B27" s="76" t="s">
        <v>53</v>
      </c>
      <c r="C27" s="78" t="s">
        <v>54</v>
      </c>
      <c r="D27" s="56"/>
      <c r="E27" s="78" t="s">
        <v>55</v>
      </c>
      <c r="F27" s="56"/>
    </row>
    <row r="28" spans="2:6" ht="14.25" customHeight="1" x14ac:dyDescent="0.35">
      <c r="B28" s="77"/>
      <c r="C28" s="30" t="s">
        <v>48</v>
      </c>
      <c r="D28" s="30" t="s">
        <v>56</v>
      </c>
      <c r="E28" s="30" t="s">
        <v>48</v>
      </c>
      <c r="F28" s="30" t="s">
        <v>56</v>
      </c>
    </row>
    <row r="29" spans="2:6" ht="14.25" customHeight="1" x14ac:dyDescent="0.35">
      <c r="B29" s="79" t="s">
        <v>143</v>
      </c>
      <c r="C29" s="31" t="s">
        <v>163</v>
      </c>
      <c r="D29" s="31">
        <v>1000</v>
      </c>
      <c r="E29" s="31"/>
      <c r="F29" s="31"/>
    </row>
    <row r="30" spans="2:6" ht="14.25" customHeight="1" x14ac:dyDescent="0.35">
      <c r="B30" s="80"/>
      <c r="C30" s="31"/>
      <c r="D30" s="31"/>
      <c r="E30" s="31"/>
      <c r="F30" s="31"/>
    </row>
    <row r="31" spans="2:6" ht="14.25" customHeight="1" x14ac:dyDescent="0.35">
      <c r="B31" s="80"/>
      <c r="C31" s="31"/>
      <c r="D31" s="31"/>
      <c r="E31" s="31"/>
      <c r="F31" s="31"/>
    </row>
    <row r="32" spans="2:6" ht="14.25" customHeight="1" x14ac:dyDescent="0.35">
      <c r="B32" s="80"/>
      <c r="C32" s="31"/>
      <c r="D32" s="31"/>
      <c r="E32" s="31"/>
      <c r="F32" s="31"/>
    </row>
    <row r="33" spans="2:6" ht="14.25" customHeight="1" x14ac:dyDescent="0.35">
      <c r="B33" s="77"/>
      <c r="C33" s="31"/>
      <c r="D33" s="31"/>
      <c r="E33" s="31"/>
      <c r="F33" s="31"/>
    </row>
    <row r="34" spans="2:6" ht="14.25" customHeight="1" x14ac:dyDescent="0.35">
      <c r="B34" s="32" t="s">
        <v>57</v>
      </c>
      <c r="C34" s="74"/>
      <c r="D34" s="71"/>
      <c r="E34" s="71"/>
      <c r="F34" s="56"/>
    </row>
    <row r="35" spans="2:6" ht="14.25" customHeight="1" x14ac:dyDescent="0.35">
      <c r="B35" s="32" t="s">
        <v>58</v>
      </c>
      <c r="C35" s="74">
        <v>1000</v>
      </c>
      <c r="D35" s="71"/>
      <c r="E35" s="71"/>
      <c r="F35" s="56"/>
    </row>
    <row r="36" spans="2:6" ht="14.25" customHeight="1" x14ac:dyDescent="0.35">
      <c r="B36" s="32" t="s">
        <v>59</v>
      </c>
      <c r="C36" s="74">
        <v>2000</v>
      </c>
      <c r="D36" s="71"/>
      <c r="E36" s="71"/>
      <c r="F36" s="56"/>
    </row>
    <row r="37" spans="2:6" ht="14.25" customHeight="1" x14ac:dyDescent="0.35">
      <c r="B37" s="32" t="s">
        <v>60</v>
      </c>
      <c r="C37" s="75">
        <v>0.5</v>
      </c>
      <c r="D37" s="71"/>
      <c r="E37" s="71"/>
      <c r="F37" s="56"/>
    </row>
    <row r="38" spans="2:6" ht="14.25" customHeight="1" x14ac:dyDescent="0.3"/>
    <row r="39" spans="2:6" ht="14.25" customHeight="1" x14ac:dyDescent="0.3"/>
    <row r="40" spans="2:6" ht="14.25" customHeight="1" x14ac:dyDescent="0.3"/>
    <row r="41" spans="2:6" ht="14.25" customHeight="1" x14ac:dyDescent="0.3"/>
    <row r="42" spans="2:6" ht="14.25" customHeight="1" x14ac:dyDescent="0.3"/>
    <row r="43" spans="2:6" ht="14.25" customHeight="1" x14ac:dyDescent="0.3"/>
    <row r="44" spans="2:6" ht="14.25" customHeight="1" x14ac:dyDescent="0.3"/>
    <row r="45" spans="2:6" ht="14.25" customHeight="1" x14ac:dyDescent="0.3"/>
    <row r="46" spans="2:6" ht="14.25" customHeight="1" x14ac:dyDescent="0.3"/>
    <row r="47" spans="2:6" ht="14.25" customHeight="1" x14ac:dyDescent="0.3"/>
    <row r="48" spans="2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4">
    <mergeCell ref="C21:F21"/>
    <mergeCell ref="C22:F22"/>
    <mergeCell ref="C23:F23"/>
    <mergeCell ref="C24:F24"/>
    <mergeCell ref="B2:B3"/>
    <mergeCell ref="C2:D2"/>
    <mergeCell ref="E2:F2"/>
    <mergeCell ref="C9:F9"/>
    <mergeCell ref="C10:F10"/>
    <mergeCell ref="C11:F11"/>
    <mergeCell ref="C12:F12"/>
    <mergeCell ref="B4:B8"/>
    <mergeCell ref="B14:B15"/>
    <mergeCell ref="B16:B20"/>
    <mergeCell ref="C14:D14"/>
    <mergeCell ref="E14:F14"/>
    <mergeCell ref="C35:F35"/>
    <mergeCell ref="C36:F36"/>
    <mergeCell ref="C37:F37"/>
    <mergeCell ref="B27:B28"/>
    <mergeCell ref="C27:D27"/>
    <mergeCell ref="E27:F27"/>
    <mergeCell ref="B29:B33"/>
    <mergeCell ref="C34:F34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O7" sqref="O7:V7"/>
    </sheetView>
  </sheetViews>
  <sheetFormatPr defaultColWidth="12.58203125" defaultRowHeight="15" customHeight="1" x14ac:dyDescent="0.3"/>
  <cols>
    <col min="1" max="1" width="7.58203125" customWidth="1"/>
    <col min="2" max="2" width="15.33203125" customWidth="1"/>
    <col min="3" max="22" width="6.25" customWidth="1"/>
    <col min="23" max="26" width="7.58203125" customWidth="1"/>
  </cols>
  <sheetData>
    <row r="1" spans="1:26" ht="14.25" customHeight="1" x14ac:dyDescent="0.35">
      <c r="B1" s="1"/>
    </row>
    <row r="2" spans="1:26" ht="14.25" customHeight="1" x14ac:dyDescent="0.35">
      <c r="B2" s="1"/>
      <c r="C2" s="81" t="s">
        <v>61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60"/>
    </row>
    <row r="3" spans="1:26" ht="14.25" customHeight="1" x14ac:dyDescent="0.35">
      <c r="B3" s="1"/>
      <c r="C3" s="83" t="s">
        <v>62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6" t="s">
        <v>63</v>
      </c>
      <c r="P3" s="84"/>
      <c r="Q3" s="84"/>
      <c r="R3" s="85"/>
      <c r="S3" s="86" t="s">
        <v>64</v>
      </c>
      <c r="T3" s="84"/>
      <c r="U3" s="84"/>
      <c r="V3" s="87"/>
    </row>
    <row r="4" spans="1:26" ht="14.25" customHeight="1" x14ac:dyDescent="0.35">
      <c r="A4" s="33"/>
      <c r="B4" s="34" t="s">
        <v>53</v>
      </c>
      <c r="C4" s="35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7">
        <v>12</v>
      </c>
      <c r="O4" s="35" t="s">
        <v>65</v>
      </c>
      <c r="P4" s="36" t="s">
        <v>66</v>
      </c>
      <c r="Q4" s="36" t="s">
        <v>67</v>
      </c>
      <c r="R4" s="37" t="s">
        <v>68</v>
      </c>
      <c r="S4" s="35" t="s">
        <v>65</v>
      </c>
      <c r="T4" s="36" t="s">
        <v>66</v>
      </c>
      <c r="U4" s="36" t="s">
        <v>67</v>
      </c>
      <c r="V4" s="37" t="s">
        <v>68</v>
      </c>
      <c r="W4" s="33"/>
      <c r="X4" s="33"/>
      <c r="Y4" s="33"/>
      <c r="Z4" s="33"/>
    </row>
    <row r="5" spans="1:26" ht="14.25" customHeight="1" x14ac:dyDescent="0.35">
      <c r="B5" s="38" t="s">
        <v>131</v>
      </c>
      <c r="C5" s="24">
        <v>8</v>
      </c>
      <c r="D5" s="24">
        <v>8</v>
      </c>
      <c r="E5" s="24">
        <v>8</v>
      </c>
      <c r="F5" s="24">
        <v>8</v>
      </c>
      <c r="G5" s="24">
        <v>8</v>
      </c>
      <c r="H5" s="24">
        <v>8</v>
      </c>
      <c r="I5" s="24">
        <v>8</v>
      </c>
      <c r="J5" s="24">
        <v>8</v>
      </c>
      <c r="K5" s="24">
        <v>8</v>
      </c>
      <c r="L5" s="24">
        <v>8</v>
      </c>
      <c r="M5" s="24">
        <v>8</v>
      </c>
      <c r="N5" s="24">
        <v>8</v>
      </c>
      <c r="O5" s="24">
        <v>24</v>
      </c>
      <c r="P5" s="24">
        <v>24</v>
      </c>
      <c r="Q5" s="24">
        <v>24</v>
      </c>
      <c r="R5" s="24">
        <v>24</v>
      </c>
      <c r="S5" s="24">
        <v>24</v>
      </c>
      <c r="T5" s="24">
        <v>24</v>
      </c>
      <c r="U5" s="24">
        <v>24</v>
      </c>
      <c r="V5" s="24">
        <v>24</v>
      </c>
    </row>
    <row r="6" spans="1:26" ht="14.25" customHeight="1" x14ac:dyDescent="0.35">
      <c r="B6" s="38" t="s">
        <v>132</v>
      </c>
      <c r="C6" s="24">
        <v>12</v>
      </c>
      <c r="D6" s="24">
        <v>12</v>
      </c>
      <c r="E6" s="24">
        <v>12</v>
      </c>
      <c r="F6" s="24">
        <v>12</v>
      </c>
      <c r="G6" s="24">
        <v>12</v>
      </c>
      <c r="H6" s="24">
        <v>12</v>
      </c>
      <c r="I6" s="24">
        <v>12</v>
      </c>
      <c r="J6" s="24">
        <v>12</v>
      </c>
      <c r="K6" s="24">
        <v>12</v>
      </c>
      <c r="L6" s="24">
        <v>12</v>
      </c>
      <c r="M6" s="24">
        <v>12</v>
      </c>
      <c r="N6" s="24">
        <v>12</v>
      </c>
      <c r="O6" s="24">
        <v>36</v>
      </c>
      <c r="P6" s="24">
        <v>36</v>
      </c>
      <c r="Q6" s="24">
        <v>36</v>
      </c>
      <c r="R6" s="24">
        <v>36</v>
      </c>
      <c r="S6" s="24">
        <v>36</v>
      </c>
      <c r="T6" s="24">
        <v>36</v>
      </c>
      <c r="U6" s="24">
        <v>36</v>
      </c>
      <c r="V6" s="24">
        <v>36</v>
      </c>
    </row>
    <row r="7" spans="1:26" ht="14.25" customHeight="1" x14ac:dyDescent="0.35">
      <c r="B7" s="38" t="s">
        <v>142</v>
      </c>
      <c r="C7" s="24">
        <v>4</v>
      </c>
      <c r="D7" s="24">
        <v>4</v>
      </c>
      <c r="E7" s="24">
        <v>4</v>
      </c>
      <c r="F7" s="24">
        <v>4</v>
      </c>
      <c r="G7" s="24">
        <v>4</v>
      </c>
      <c r="H7" s="24">
        <v>4</v>
      </c>
      <c r="I7" s="24">
        <v>4</v>
      </c>
      <c r="J7" s="24">
        <v>4</v>
      </c>
      <c r="K7" s="24">
        <v>4</v>
      </c>
      <c r="L7" s="24">
        <v>4</v>
      </c>
      <c r="M7" s="24">
        <v>4</v>
      </c>
      <c r="N7" s="24">
        <v>4</v>
      </c>
      <c r="O7" s="24">
        <v>12</v>
      </c>
      <c r="P7" s="24">
        <v>12</v>
      </c>
      <c r="Q7" s="24">
        <v>12</v>
      </c>
      <c r="R7" s="24">
        <v>12</v>
      </c>
      <c r="S7" s="24">
        <v>12</v>
      </c>
      <c r="T7" s="24">
        <v>12</v>
      </c>
      <c r="U7" s="24">
        <v>12</v>
      </c>
      <c r="V7" s="24">
        <v>12</v>
      </c>
    </row>
    <row r="8" spans="1:26" ht="14.25" customHeight="1" x14ac:dyDescent="0.35">
      <c r="B8" s="38"/>
      <c r="C8" s="24"/>
      <c r="D8" s="19"/>
      <c r="E8" s="19"/>
      <c r="F8" s="19"/>
      <c r="G8" s="19"/>
      <c r="H8" s="19"/>
      <c r="I8" s="19"/>
      <c r="J8" s="19"/>
      <c r="K8" s="19"/>
      <c r="L8" s="19"/>
      <c r="M8" s="19"/>
      <c r="N8" s="25"/>
      <c r="O8" s="24"/>
      <c r="P8" s="19"/>
      <c r="Q8" s="19"/>
      <c r="R8" s="25"/>
      <c r="S8" s="24"/>
      <c r="T8" s="19"/>
      <c r="U8" s="19"/>
      <c r="V8" s="25"/>
    </row>
    <row r="9" spans="1:26" ht="14.25" customHeight="1" x14ac:dyDescent="0.35">
      <c r="B9" s="38"/>
      <c r="C9" s="24"/>
      <c r="D9" s="19"/>
      <c r="E9" s="19"/>
      <c r="F9" s="19"/>
      <c r="G9" s="19"/>
      <c r="H9" s="19"/>
      <c r="I9" s="19"/>
      <c r="J9" s="19"/>
      <c r="K9" s="19"/>
      <c r="L9" s="19"/>
      <c r="M9" s="19"/>
      <c r="N9" s="25"/>
      <c r="O9" s="24"/>
      <c r="P9" s="19"/>
      <c r="Q9" s="19"/>
      <c r="R9" s="25"/>
      <c r="S9" s="24"/>
      <c r="T9" s="19"/>
      <c r="U9" s="19"/>
      <c r="V9" s="25"/>
    </row>
    <row r="10" spans="1:26" ht="14.25" customHeight="1" x14ac:dyDescent="0.35">
      <c r="B10" s="38"/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5"/>
      <c r="O10" s="24"/>
      <c r="P10" s="19"/>
      <c r="Q10" s="19"/>
      <c r="R10" s="25"/>
      <c r="S10" s="24"/>
      <c r="T10" s="19"/>
      <c r="U10" s="19"/>
      <c r="V10" s="25"/>
    </row>
    <row r="11" spans="1:26" ht="14.25" customHeight="1" x14ac:dyDescent="0.35">
      <c r="B11" s="38"/>
      <c r="C11" s="2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5"/>
      <c r="O11" s="24"/>
      <c r="P11" s="19"/>
      <c r="Q11" s="19"/>
      <c r="R11" s="25"/>
      <c r="S11" s="24"/>
      <c r="T11" s="19"/>
      <c r="U11" s="19"/>
      <c r="V11" s="25"/>
    </row>
    <row r="12" spans="1:26" ht="14.25" customHeight="1" x14ac:dyDescent="0.35">
      <c r="B12" s="38"/>
      <c r="C12" s="2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5"/>
      <c r="O12" s="24"/>
      <c r="P12" s="19"/>
      <c r="Q12" s="19"/>
      <c r="R12" s="25"/>
      <c r="S12" s="24"/>
      <c r="T12" s="19"/>
      <c r="U12" s="19"/>
      <c r="V12" s="25"/>
    </row>
    <row r="13" spans="1:26" ht="14.25" customHeight="1" x14ac:dyDescent="0.35">
      <c r="B13" s="38"/>
      <c r="C13" s="2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5"/>
      <c r="O13" s="24"/>
      <c r="P13" s="19"/>
      <c r="Q13" s="19"/>
      <c r="R13" s="25"/>
      <c r="S13" s="24"/>
      <c r="T13" s="19"/>
      <c r="U13" s="19"/>
      <c r="V13" s="25"/>
    </row>
    <row r="14" spans="1:26" ht="14.25" customHeight="1" x14ac:dyDescent="0.35">
      <c r="B14" s="38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6"/>
      <c r="P14" s="27"/>
      <c r="Q14" s="27"/>
      <c r="R14" s="28"/>
      <c r="S14" s="26"/>
      <c r="T14" s="27"/>
      <c r="U14" s="27"/>
      <c r="V14" s="28"/>
    </row>
    <row r="15" spans="1:26" ht="14.25" customHeight="1" x14ac:dyDescent="0.35">
      <c r="B15" s="1"/>
    </row>
    <row r="16" spans="1:26" ht="14.25" customHeight="1" x14ac:dyDescent="0.35">
      <c r="B16" s="1"/>
    </row>
    <row r="17" spans="2:2" ht="14.25" customHeight="1" x14ac:dyDescent="0.35">
      <c r="B17" s="1"/>
    </row>
    <row r="18" spans="2:2" ht="14.25" customHeight="1" x14ac:dyDescent="0.35">
      <c r="B18" s="1"/>
    </row>
    <row r="19" spans="2:2" ht="14.25" customHeight="1" x14ac:dyDescent="0.35">
      <c r="B19" s="1"/>
    </row>
    <row r="20" spans="2:2" ht="14.25" customHeight="1" x14ac:dyDescent="0.35">
      <c r="B20" s="1"/>
    </row>
    <row r="21" spans="2:2" ht="14.25" customHeight="1" x14ac:dyDescent="0.35">
      <c r="B21" s="1"/>
    </row>
    <row r="22" spans="2:2" ht="14.25" customHeight="1" x14ac:dyDescent="0.35">
      <c r="B22" s="1"/>
    </row>
    <row r="23" spans="2:2" ht="14.25" customHeight="1" x14ac:dyDescent="0.35">
      <c r="B23" s="1"/>
    </row>
    <row r="24" spans="2:2" ht="14.25" customHeight="1" x14ac:dyDescent="0.35">
      <c r="B24" s="1"/>
    </row>
    <row r="25" spans="2:2" ht="14.25" customHeight="1" x14ac:dyDescent="0.35">
      <c r="B25" s="1"/>
    </row>
    <row r="26" spans="2:2" ht="14.25" customHeight="1" x14ac:dyDescent="0.35">
      <c r="B26" s="1"/>
    </row>
    <row r="27" spans="2:2" ht="14.25" customHeight="1" x14ac:dyDescent="0.35">
      <c r="B27" s="1"/>
    </row>
    <row r="28" spans="2:2" ht="14.25" customHeight="1" x14ac:dyDescent="0.35">
      <c r="B28" s="1"/>
    </row>
    <row r="29" spans="2:2" ht="14.25" customHeight="1" x14ac:dyDescent="0.35">
      <c r="B29" s="1"/>
    </row>
    <row r="30" spans="2:2" ht="14.25" customHeight="1" x14ac:dyDescent="0.35">
      <c r="B30" s="1"/>
    </row>
    <row r="31" spans="2:2" ht="14.25" customHeight="1" x14ac:dyDescent="0.35">
      <c r="B31" s="1"/>
    </row>
    <row r="32" spans="2:2" ht="14.25" customHeight="1" x14ac:dyDescent="0.35">
      <c r="B32" s="1"/>
    </row>
    <row r="33" spans="2:2" ht="14.25" customHeight="1" x14ac:dyDescent="0.35">
      <c r="B33" s="1"/>
    </row>
    <row r="34" spans="2:2" ht="14.25" customHeight="1" x14ac:dyDescent="0.35">
      <c r="B34" s="1"/>
    </row>
    <row r="35" spans="2:2" ht="14.25" customHeight="1" x14ac:dyDescent="0.35">
      <c r="B35" s="1"/>
    </row>
    <row r="36" spans="2:2" ht="14.25" customHeight="1" x14ac:dyDescent="0.35">
      <c r="B36" s="1"/>
    </row>
    <row r="37" spans="2:2" ht="14.25" customHeight="1" x14ac:dyDescent="0.35">
      <c r="B37" s="1"/>
    </row>
    <row r="38" spans="2:2" ht="14.25" customHeight="1" x14ac:dyDescent="0.35">
      <c r="B38" s="1"/>
    </row>
    <row r="39" spans="2:2" ht="14.25" customHeight="1" x14ac:dyDescent="0.35">
      <c r="B39" s="1"/>
    </row>
    <row r="40" spans="2:2" ht="14.25" customHeight="1" x14ac:dyDescent="0.35">
      <c r="B40" s="1"/>
    </row>
    <row r="41" spans="2:2" ht="14.25" customHeight="1" x14ac:dyDescent="0.35">
      <c r="B41" s="1"/>
    </row>
    <row r="42" spans="2:2" ht="14.25" customHeight="1" x14ac:dyDescent="0.35">
      <c r="B42" s="1"/>
    </row>
    <row r="43" spans="2:2" ht="14.25" customHeight="1" x14ac:dyDescent="0.35">
      <c r="B43" s="1"/>
    </row>
    <row r="44" spans="2:2" ht="14.25" customHeight="1" x14ac:dyDescent="0.35">
      <c r="B44" s="1"/>
    </row>
    <row r="45" spans="2:2" ht="14.25" customHeight="1" x14ac:dyDescent="0.35">
      <c r="B45" s="1"/>
    </row>
    <row r="46" spans="2:2" ht="14.25" customHeight="1" x14ac:dyDescent="0.35">
      <c r="B46" s="1"/>
    </row>
    <row r="47" spans="2:2" ht="14.25" customHeight="1" x14ac:dyDescent="0.35">
      <c r="B47" s="1"/>
    </row>
    <row r="48" spans="2:2" ht="14.25" customHeight="1" x14ac:dyDescent="0.35">
      <c r="B48" s="1"/>
    </row>
    <row r="49" spans="2:2" ht="14.25" customHeight="1" x14ac:dyDescent="0.35">
      <c r="B49" s="1"/>
    </row>
    <row r="50" spans="2:2" ht="14.25" customHeight="1" x14ac:dyDescent="0.35">
      <c r="B50" s="1"/>
    </row>
    <row r="51" spans="2:2" ht="14.25" customHeight="1" x14ac:dyDescent="0.35">
      <c r="B51" s="1"/>
    </row>
    <row r="52" spans="2:2" ht="14.25" customHeight="1" x14ac:dyDescent="0.35">
      <c r="B52" s="1"/>
    </row>
    <row r="53" spans="2:2" ht="14.25" customHeight="1" x14ac:dyDescent="0.35">
      <c r="B53" s="1"/>
    </row>
    <row r="54" spans="2:2" ht="14.25" customHeight="1" x14ac:dyDescent="0.35">
      <c r="B54" s="1"/>
    </row>
    <row r="55" spans="2:2" ht="14.25" customHeight="1" x14ac:dyDescent="0.35">
      <c r="B55" s="1"/>
    </row>
    <row r="56" spans="2:2" ht="14.25" customHeight="1" x14ac:dyDescent="0.35">
      <c r="B56" s="1"/>
    </row>
    <row r="57" spans="2:2" ht="14.25" customHeight="1" x14ac:dyDescent="0.35">
      <c r="B57" s="1"/>
    </row>
    <row r="58" spans="2:2" ht="14.25" customHeight="1" x14ac:dyDescent="0.35">
      <c r="B58" s="1"/>
    </row>
    <row r="59" spans="2:2" ht="14.25" customHeight="1" x14ac:dyDescent="0.35">
      <c r="B59" s="1"/>
    </row>
    <row r="60" spans="2:2" ht="14.25" customHeight="1" x14ac:dyDescent="0.35">
      <c r="B60" s="1"/>
    </row>
    <row r="61" spans="2:2" ht="14.25" customHeight="1" x14ac:dyDescent="0.35">
      <c r="B61" s="1"/>
    </row>
    <row r="62" spans="2:2" ht="14.25" customHeight="1" x14ac:dyDescent="0.35">
      <c r="B62" s="1"/>
    </row>
    <row r="63" spans="2:2" ht="14.25" customHeight="1" x14ac:dyDescent="0.35">
      <c r="B63" s="1"/>
    </row>
    <row r="64" spans="2:2" ht="14.25" customHeight="1" x14ac:dyDescent="0.35">
      <c r="B64" s="1"/>
    </row>
    <row r="65" spans="2:2" ht="14.25" customHeight="1" x14ac:dyDescent="0.35">
      <c r="B65" s="1"/>
    </row>
    <row r="66" spans="2:2" ht="14.25" customHeight="1" x14ac:dyDescent="0.35">
      <c r="B66" s="1"/>
    </row>
    <row r="67" spans="2:2" ht="14.25" customHeight="1" x14ac:dyDescent="0.35">
      <c r="B67" s="1"/>
    </row>
    <row r="68" spans="2:2" ht="14.25" customHeight="1" x14ac:dyDescent="0.35">
      <c r="B68" s="1"/>
    </row>
    <row r="69" spans="2:2" ht="14.25" customHeight="1" x14ac:dyDescent="0.35">
      <c r="B69" s="1"/>
    </row>
    <row r="70" spans="2:2" ht="14.25" customHeight="1" x14ac:dyDescent="0.35">
      <c r="B70" s="1"/>
    </row>
    <row r="71" spans="2:2" ht="14.25" customHeight="1" x14ac:dyDescent="0.35">
      <c r="B71" s="1"/>
    </row>
    <row r="72" spans="2:2" ht="14.25" customHeight="1" x14ac:dyDescent="0.35">
      <c r="B72" s="1"/>
    </row>
    <row r="73" spans="2:2" ht="14.25" customHeight="1" x14ac:dyDescent="0.35">
      <c r="B73" s="1"/>
    </row>
    <row r="74" spans="2:2" ht="14.25" customHeight="1" x14ac:dyDescent="0.35">
      <c r="B74" s="1"/>
    </row>
    <row r="75" spans="2:2" ht="14.25" customHeight="1" x14ac:dyDescent="0.35">
      <c r="B75" s="1"/>
    </row>
    <row r="76" spans="2:2" ht="14.25" customHeight="1" x14ac:dyDescent="0.35">
      <c r="B76" s="1"/>
    </row>
    <row r="77" spans="2:2" ht="14.25" customHeight="1" x14ac:dyDescent="0.35">
      <c r="B77" s="1"/>
    </row>
    <row r="78" spans="2:2" ht="14.25" customHeight="1" x14ac:dyDescent="0.35">
      <c r="B78" s="1"/>
    </row>
    <row r="79" spans="2:2" ht="14.25" customHeight="1" x14ac:dyDescent="0.35">
      <c r="B79" s="1"/>
    </row>
    <row r="80" spans="2:2" ht="14.25" customHeight="1" x14ac:dyDescent="0.35">
      <c r="B80" s="1"/>
    </row>
    <row r="81" spans="2:2" ht="14.25" customHeight="1" x14ac:dyDescent="0.35">
      <c r="B81" s="1"/>
    </row>
    <row r="82" spans="2:2" ht="14.25" customHeight="1" x14ac:dyDescent="0.35">
      <c r="B82" s="1"/>
    </row>
    <row r="83" spans="2:2" ht="14.25" customHeight="1" x14ac:dyDescent="0.35">
      <c r="B83" s="1"/>
    </row>
    <row r="84" spans="2:2" ht="14.25" customHeight="1" x14ac:dyDescent="0.35">
      <c r="B84" s="1"/>
    </row>
    <row r="85" spans="2:2" ht="14.25" customHeight="1" x14ac:dyDescent="0.35">
      <c r="B85" s="1"/>
    </row>
    <row r="86" spans="2:2" ht="14.25" customHeight="1" x14ac:dyDescent="0.35">
      <c r="B86" s="1"/>
    </row>
    <row r="87" spans="2:2" ht="14.25" customHeight="1" x14ac:dyDescent="0.35">
      <c r="B87" s="1"/>
    </row>
    <row r="88" spans="2:2" ht="14.25" customHeight="1" x14ac:dyDescent="0.35">
      <c r="B88" s="1"/>
    </row>
    <row r="89" spans="2:2" ht="14.25" customHeight="1" x14ac:dyDescent="0.35">
      <c r="B89" s="1"/>
    </row>
    <row r="90" spans="2:2" ht="14.25" customHeight="1" x14ac:dyDescent="0.35">
      <c r="B90" s="1"/>
    </row>
    <row r="91" spans="2:2" ht="14.25" customHeight="1" x14ac:dyDescent="0.35">
      <c r="B91" s="1"/>
    </row>
    <row r="92" spans="2:2" ht="14.25" customHeight="1" x14ac:dyDescent="0.35">
      <c r="B92" s="1"/>
    </row>
    <row r="93" spans="2:2" ht="14.25" customHeight="1" x14ac:dyDescent="0.35">
      <c r="B93" s="1"/>
    </row>
    <row r="94" spans="2:2" ht="14.25" customHeight="1" x14ac:dyDescent="0.35">
      <c r="B94" s="1"/>
    </row>
    <row r="95" spans="2:2" ht="14.25" customHeight="1" x14ac:dyDescent="0.35">
      <c r="B95" s="1"/>
    </row>
    <row r="96" spans="2:2" ht="14.25" customHeight="1" x14ac:dyDescent="0.35">
      <c r="B96" s="1"/>
    </row>
    <row r="97" spans="2:2" ht="14.25" customHeight="1" x14ac:dyDescent="0.35">
      <c r="B97" s="1"/>
    </row>
    <row r="98" spans="2:2" ht="14.25" customHeight="1" x14ac:dyDescent="0.35">
      <c r="B98" s="1"/>
    </row>
    <row r="99" spans="2:2" ht="14.25" customHeight="1" x14ac:dyDescent="0.35">
      <c r="B99" s="1"/>
    </row>
    <row r="100" spans="2:2" ht="14.25" customHeight="1" x14ac:dyDescent="0.35">
      <c r="B100" s="1"/>
    </row>
    <row r="101" spans="2:2" ht="14.25" customHeight="1" x14ac:dyDescent="0.35">
      <c r="B101" s="1"/>
    </row>
    <row r="102" spans="2:2" ht="14.25" customHeight="1" x14ac:dyDescent="0.35">
      <c r="B102" s="1"/>
    </row>
    <row r="103" spans="2:2" ht="14.25" customHeight="1" x14ac:dyDescent="0.35">
      <c r="B103" s="1"/>
    </row>
    <row r="104" spans="2:2" ht="14.25" customHeight="1" x14ac:dyDescent="0.35">
      <c r="B104" s="1"/>
    </row>
    <row r="105" spans="2:2" ht="14.25" customHeight="1" x14ac:dyDescent="0.35">
      <c r="B105" s="1"/>
    </row>
    <row r="106" spans="2:2" ht="14.25" customHeight="1" x14ac:dyDescent="0.35">
      <c r="B106" s="1"/>
    </row>
    <row r="107" spans="2:2" ht="14.25" customHeight="1" x14ac:dyDescent="0.35">
      <c r="B107" s="1"/>
    </row>
    <row r="108" spans="2:2" ht="14.25" customHeight="1" x14ac:dyDescent="0.35">
      <c r="B108" s="1"/>
    </row>
    <row r="109" spans="2:2" ht="14.25" customHeight="1" x14ac:dyDescent="0.35">
      <c r="B109" s="1"/>
    </row>
    <row r="110" spans="2:2" ht="14.25" customHeight="1" x14ac:dyDescent="0.35">
      <c r="B110" s="1"/>
    </row>
    <row r="111" spans="2:2" ht="14.25" customHeight="1" x14ac:dyDescent="0.35">
      <c r="B111" s="1"/>
    </row>
    <row r="112" spans="2:2" ht="14.25" customHeight="1" x14ac:dyDescent="0.35">
      <c r="B112" s="1"/>
    </row>
    <row r="113" spans="2:2" ht="14.25" customHeight="1" x14ac:dyDescent="0.35">
      <c r="B113" s="1"/>
    </row>
    <row r="114" spans="2:2" ht="14.25" customHeight="1" x14ac:dyDescent="0.35">
      <c r="B114" s="1"/>
    </row>
    <row r="115" spans="2:2" ht="14.25" customHeight="1" x14ac:dyDescent="0.35">
      <c r="B115" s="1"/>
    </row>
    <row r="116" spans="2:2" ht="14.25" customHeight="1" x14ac:dyDescent="0.35">
      <c r="B116" s="1"/>
    </row>
    <row r="117" spans="2:2" ht="14.25" customHeight="1" x14ac:dyDescent="0.35">
      <c r="B117" s="1"/>
    </row>
    <row r="118" spans="2:2" ht="14.25" customHeight="1" x14ac:dyDescent="0.35">
      <c r="B118" s="1"/>
    </row>
    <row r="119" spans="2:2" ht="14.25" customHeight="1" x14ac:dyDescent="0.35">
      <c r="B119" s="1"/>
    </row>
    <row r="120" spans="2:2" ht="14.25" customHeight="1" x14ac:dyDescent="0.35">
      <c r="B120" s="1"/>
    </row>
    <row r="121" spans="2:2" ht="14.25" customHeight="1" x14ac:dyDescent="0.35">
      <c r="B121" s="1"/>
    </row>
    <row r="122" spans="2:2" ht="14.25" customHeight="1" x14ac:dyDescent="0.35">
      <c r="B122" s="1"/>
    </row>
    <row r="123" spans="2:2" ht="14.25" customHeight="1" x14ac:dyDescent="0.35">
      <c r="B123" s="1"/>
    </row>
    <row r="124" spans="2:2" ht="14.25" customHeight="1" x14ac:dyDescent="0.35">
      <c r="B124" s="1"/>
    </row>
    <row r="125" spans="2:2" ht="14.25" customHeight="1" x14ac:dyDescent="0.35">
      <c r="B125" s="1"/>
    </row>
    <row r="126" spans="2:2" ht="14.25" customHeight="1" x14ac:dyDescent="0.35">
      <c r="B126" s="1"/>
    </row>
    <row r="127" spans="2:2" ht="14.25" customHeight="1" x14ac:dyDescent="0.35">
      <c r="B127" s="1"/>
    </row>
    <row r="128" spans="2:2" ht="14.25" customHeight="1" x14ac:dyDescent="0.35">
      <c r="B128" s="1"/>
    </row>
    <row r="129" spans="2:2" ht="14.25" customHeight="1" x14ac:dyDescent="0.35">
      <c r="B129" s="1"/>
    </row>
    <row r="130" spans="2:2" ht="14.25" customHeight="1" x14ac:dyDescent="0.35">
      <c r="B130" s="1"/>
    </row>
    <row r="131" spans="2:2" ht="14.25" customHeight="1" x14ac:dyDescent="0.35">
      <c r="B131" s="1"/>
    </row>
    <row r="132" spans="2:2" ht="14.25" customHeight="1" x14ac:dyDescent="0.35">
      <c r="B132" s="1"/>
    </row>
    <row r="133" spans="2:2" ht="14.25" customHeight="1" x14ac:dyDescent="0.35">
      <c r="B133" s="1"/>
    </row>
    <row r="134" spans="2:2" ht="14.25" customHeight="1" x14ac:dyDescent="0.35">
      <c r="B134" s="1"/>
    </row>
    <row r="135" spans="2:2" ht="14.25" customHeight="1" x14ac:dyDescent="0.35">
      <c r="B135" s="1"/>
    </row>
    <row r="136" spans="2:2" ht="14.25" customHeight="1" x14ac:dyDescent="0.35">
      <c r="B136" s="1"/>
    </row>
    <row r="137" spans="2:2" ht="14.25" customHeight="1" x14ac:dyDescent="0.35">
      <c r="B137" s="1"/>
    </row>
    <row r="138" spans="2:2" ht="14.25" customHeight="1" x14ac:dyDescent="0.35">
      <c r="B138" s="1"/>
    </row>
    <row r="139" spans="2:2" ht="14.25" customHeight="1" x14ac:dyDescent="0.35">
      <c r="B139" s="1"/>
    </row>
    <row r="140" spans="2:2" ht="14.25" customHeight="1" x14ac:dyDescent="0.35">
      <c r="B140" s="1"/>
    </row>
    <row r="141" spans="2:2" ht="14.25" customHeight="1" x14ac:dyDescent="0.35">
      <c r="B141" s="1"/>
    </row>
    <row r="142" spans="2:2" ht="14.25" customHeight="1" x14ac:dyDescent="0.35">
      <c r="B142" s="1"/>
    </row>
    <row r="143" spans="2:2" ht="14.25" customHeight="1" x14ac:dyDescent="0.35">
      <c r="B143" s="1"/>
    </row>
    <row r="144" spans="2:2" ht="14.25" customHeight="1" x14ac:dyDescent="0.35">
      <c r="B144" s="1"/>
    </row>
    <row r="145" spans="2:2" ht="14.25" customHeight="1" x14ac:dyDescent="0.35">
      <c r="B145" s="1"/>
    </row>
    <row r="146" spans="2:2" ht="14.25" customHeight="1" x14ac:dyDescent="0.35">
      <c r="B146" s="1"/>
    </row>
    <row r="147" spans="2:2" ht="14.25" customHeight="1" x14ac:dyDescent="0.35">
      <c r="B147" s="1"/>
    </row>
    <row r="148" spans="2:2" ht="14.25" customHeight="1" x14ac:dyDescent="0.35">
      <c r="B148" s="1"/>
    </row>
    <row r="149" spans="2:2" ht="14.25" customHeight="1" x14ac:dyDescent="0.35">
      <c r="B149" s="1"/>
    </row>
    <row r="150" spans="2:2" ht="14.25" customHeight="1" x14ac:dyDescent="0.35">
      <c r="B150" s="1"/>
    </row>
    <row r="151" spans="2:2" ht="14.25" customHeight="1" x14ac:dyDescent="0.35">
      <c r="B151" s="1"/>
    </row>
    <row r="152" spans="2:2" ht="14.25" customHeight="1" x14ac:dyDescent="0.35">
      <c r="B152" s="1"/>
    </row>
    <row r="153" spans="2:2" ht="14.25" customHeight="1" x14ac:dyDescent="0.35">
      <c r="B153" s="1"/>
    </row>
    <row r="154" spans="2:2" ht="14.25" customHeight="1" x14ac:dyDescent="0.35">
      <c r="B154" s="1"/>
    </row>
    <row r="155" spans="2:2" ht="14.25" customHeight="1" x14ac:dyDescent="0.35">
      <c r="B155" s="1"/>
    </row>
    <row r="156" spans="2:2" ht="14.25" customHeight="1" x14ac:dyDescent="0.35">
      <c r="B156" s="1"/>
    </row>
    <row r="157" spans="2:2" ht="14.25" customHeight="1" x14ac:dyDescent="0.35">
      <c r="B157" s="1"/>
    </row>
    <row r="158" spans="2:2" ht="14.25" customHeight="1" x14ac:dyDescent="0.35">
      <c r="B158" s="1"/>
    </row>
    <row r="159" spans="2:2" ht="14.25" customHeight="1" x14ac:dyDescent="0.35">
      <c r="B159" s="1"/>
    </row>
    <row r="160" spans="2:2" ht="14.25" customHeight="1" x14ac:dyDescent="0.35">
      <c r="B160" s="1"/>
    </row>
    <row r="161" spans="2:2" ht="14.25" customHeight="1" x14ac:dyDescent="0.35">
      <c r="B161" s="1"/>
    </row>
    <row r="162" spans="2:2" ht="14.25" customHeight="1" x14ac:dyDescent="0.35">
      <c r="B162" s="1"/>
    </row>
    <row r="163" spans="2:2" ht="14.25" customHeight="1" x14ac:dyDescent="0.35">
      <c r="B163" s="1"/>
    </row>
    <row r="164" spans="2:2" ht="14.25" customHeight="1" x14ac:dyDescent="0.35">
      <c r="B164" s="1"/>
    </row>
    <row r="165" spans="2:2" ht="14.25" customHeight="1" x14ac:dyDescent="0.35">
      <c r="B165" s="1"/>
    </row>
    <row r="166" spans="2:2" ht="14.25" customHeight="1" x14ac:dyDescent="0.35">
      <c r="B166" s="1"/>
    </row>
    <row r="167" spans="2:2" ht="14.25" customHeight="1" x14ac:dyDescent="0.35">
      <c r="B167" s="1"/>
    </row>
    <row r="168" spans="2:2" ht="14.25" customHeight="1" x14ac:dyDescent="0.35">
      <c r="B168" s="1"/>
    </row>
    <row r="169" spans="2:2" ht="14.25" customHeight="1" x14ac:dyDescent="0.35">
      <c r="B169" s="1"/>
    </row>
    <row r="170" spans="2:2" ht="14.25" customHeight="1" x14ac:dyDescent="0.35">
      <c r="B170" s="1"/>
    </row>
    <row r="171" spans="2:2" ht="14.25" customHeight="1" x14ac:dyDescent="0.35">
      <c r="B171" s="1"/>
    </row>
    <row r="172" spans="2:2" ht="14.25" customHeight="1" x14ac:dyDescent="0.35">
      <c r="B172" s="1"/>
    </row>
    <row r="173" spans="2:2" ht="14.25" customHeight="1" x14ac:dyDescent="0.35">
      <c r="B173" s="1"/>
    </row>
    <row r="174" spans="2:2" ht="14.25" customHeight="1" x14ac:dyDescent="0.35">
      <c r="B174" s="1"/>
    </row>
    <row r="175" spans="2:2" ht="14.25" customHeight="1" x14ac:dyDescent="0.35">
      <c r="B175" s="1"/>
    </row>
    <row r="176" spans="2:2" ht="14.25" customHeight="1" x14ac:dyDescent="0.35">
      <c r="B176" s="1"/>
    </row>
    <row r="177" spans="2:2" ht="14.25" customHeight="1" x14ac:dyDescent="0.35">
      <c r="B177" s="1"/>
    </row>
    <row r="178" spans="2:2" ht="14.25" customHeight="1" x14ac:dyDescent="0.35">
      <c r="B178" s="1"/>
    </row>
    <row r="179" spans="2:2" ht="14.25" customHeight="1" x14ac:dyDescent="0.35">
      <c r="B179" s="1"/>
    </row>
    <row r="180" spans="2:2" ht="14.25" customHeight="1" x14ac:dyDescent="0.35">
      <c r="B180" s="1"/>
    </row>
    <row r="181" spans="2:2" ht="14.25" customHeight="1" x14ac:dyDescent="0.35">
      <c r="B181" s="1"/>
    </row>
    <row r="182" spans="2:2" ht="14.25" customHeight="1" x14ac:dyDescent="0.35">
      <c r="B182" s="1"/>
    </row>
    <row r="183" spans="2:2" ht="14.25" customHeight="1" x14ac:dyDescent="0.35">
      <c r="B183" s="1"/>
    </row>
    <row r="184" spans="2:2" ht="14.25" customHeight="1" x14ac:dyDescent="0.35">
      <c r="B184" s="1"/>
    </row>
    <row r="185" spans="2:2" ht="14.25" customHeight="1" x14ac:dyDescent="0.35">
      <c r="B185" s="1"/>
    </row>
    <row r="186" spans="2:2" ht="14.25" customHeight="1" x14ac:dyDescent="0.35">
      <c r="B186" s="1"/>
    </row>
    <row r="187" spans="2:2" ht="14.25" customHeight="1" x14ac:dyDescent="0.35">
      <c r="B187" s="1"/>
    </row>
    <row r="188" spans="2:2" ht="14.25" customHeight="1" x14ac:dyDescent="0.35">
      <c r="B188" s="1"/>
    </row>
    <row r="189" spans="2:2" ht="14.25" customHeight="1" x14ac:dyDescent="0.35">
      <c r="B189" s="1"/>
    </row>
    <row r="190" spans="2:2" ht="14.25" customHeight="1" x14ac:dyDescent="0.35">
      <c r="B190" s="1"/>
    </row>
    <row r="191" spans="2:2" ht="14.25" customHeight="1" x14ac:dyDescent="0.35">
      <c r="B191" s="1"/>
    </row>
    <row r="192" spans="2:2" ht="14.25" customHeight="1" x14ac:dyDescent="0.35">
      <c r="B192" s="1"/>
    </row>
    <row r="193" spans="2:2" ht="14.25" customHeight="1" x14ac:dyDescent="0.35">
      <c r="B193" s="1"/>
    </row>
    <row r="194" spans="2:2" ht="14.25" customHeight="1" x14ac:dyDescent="0.35">
      <c r="B194" s="1"/>
    </row>
    <row r="195" spans="2:2" ht="14.25" customHeight="1" x14ac:dyDescent="0.35">
      <c r="B195" s="1"/>
    </row>
    <row r="196" spans="2:2" ht="14.25" customHeight="1" x14ac:dyDescent="0.35">
      <c r="B196" s="1"/>
    </row>
    <row r="197" spans="2:2" ht="14.25" customHeight="1" x14ac:dyDescent="0.35">
      <c r="B197" s="1"/>
    </row>
    <row r="198" spans="2:2" ht="14.25" customHeight="1" x14ac:dyDescent="0.35">
      <c r="B198" s="1"/>
    </row>
    <row r="199" spans="2:2" ht="14.25" customHeight="1" x14ac:dyDescent="0.35">
      <c r="B199" s="1"/>
    </row>
    <row r="200" spans="2:2" ht="14.25" customHeight="1" x14ac:dyDescent="0.35">
      <c r="B200" s="1"/>
    </row>
    <row r="201" spans="2:2" ht="14.25" customHeight="1" x14ac:dyDescent="0.35">
      <c r="B201" s="1"/>
    </row>
    <row r="202" spans="2:2" ht="14.25" customHeight="1" x14ac:dyDescent="0.35">
      <c r="B202" s="1"/>
    </row>
    <row r="203" spans="2:2" ht="14.25" customHeight="1" x14ac:dyDescent="0.35">
      <c r="B203" s="1"/>
    </row>
    <row r="204" spans="2:2" ht="14.25" customHeight="1" x14ac:dyDescent="0.35">
      <c r="B204" s="1"/>
    </row>
    <row r="205" spans="2:2" ht="14.25" customHeight="1" x14ac:dyDescent="0.35">
      <c r="B205" s="1"/>
    </row>
    <row r="206" spans="2:2" ht="14.25" customHeight="1" x14ac:dyDescent="0.35">
      <c r="B206" s="1"/>
    </row>
    <row r="207" spans="2:2" ht="14.25" customHeight="1" x14ac:dyDescent="0.35">
      <c r="B207" s="1"/>
    </row>
    <row r="208" spans="2:2" ht="14.25" customHeight="1" x14ac:dyDescent="0.35">
      <c r="B208" s="1"/>
    </row>
    <row r="209" spans="2:2" ht="14.25" customHeight="1" x14ac:dyDescent="0.35">
      <c r="B209" s="1"/>
    </row>
    <row r="210" spans="2:2" ht="14.25" customHeight="1" x14ac:dyDescent="0.35">
      <c r="B210" s="1"/>
    </row>
    <row r="211" spans="2:2" ht="14.25" customHeight="1" x14ac:dyDescent="0.35">
      <c r="B211" s="1"/>
    </row>
    <row r="212" spans="2:2" ht="14.25" customHeight="1" x14ac:dyDescent="0.35">
      <c r="B212" s="1"/>
    </row>
    <row r="213" spans="2:2" ht="14.25" customHeight="1" x14ac:dyDescent="0.35">
      <c r="B213" s="1"/>
    </row>
    <row r="214" spans="2:2" ht="14.25" customHeight="1" x14ac:dyDescent="0.35">
      <c r="B214" s="1"/>
    </row>
    <row r="215" spans="2:2" ht="14.25" customHeight="1" x14ac:dyDescent="0.35">
      <c r="B215" s="1"/>
    </row>
    <row r="216" spans="2:2" ht="14.25" customHeight="1" x14ac:dyDescent="0.35">
      <c r="B216" s="1"/>
    </row>
    <row r="217" spans="2:2" ht="14.25" customHeight="1" x14ac:dyDescent="0.35">
      <c r="B217" s="1"/>
    </row>
    <row r="218" spans="2:2" ht="14.25" customHeight="1" x14ac:dyDescent="0.35">
      <c r="B218" s="1"/>
    </row>
    <row r="219" spans="2:2" ht="14.25" customHeight="1" x14ac:dyDescent="0.35">
      <c r="B219" s="1"/>
    </row>
    <row r="220" spans="2:2" ht="14.25" customHeight="1" x14ac:dyDescent="0.35">
      <c r="B220" s="1"/>
    </row>
    <row r="221" spans="2:2" ht="15.75" customHeight="1" x14ac:dyDescent="0.3"/>
    <row r="222" spans="2:2" ht="15.75" customHeight="1" x14ac:dyDescent="0.3"/>
    <row r="223" spans="2:2" ht="15.75" customHeight="1" x14ac:dyDescent="0.3"/>
    <row r="224" spans="2: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C2:V2"/>
    <mergeCell ref="C3:N3"/>
    <mergeCell ref="O3:R3"/>
    <mergeCell ref="S3:V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1"/>
  <sheetViews>
    <sheetView tabSelected="1" topLeftCell="A25" zoomScale="85" zoomScaleNormal="85" workbookViewId="0">
      <selection activeCell="G42" sqref="G42"/>
    </sheetView>
  </sheetViews>
  <sheetFormatPr defaultColWidth="12.58203125" defaultRowHeight="15" customHeight="1" x14ac:dyDescent="0.3"/>
  <cols>
    <col min="1" max="1" width="38.08203125" customWidth="1"/>
    <col min="2" max="2" width="16.5" customWidth="1"/>
    <col min="3" max="3" width="9.6640625" customWidth="1"/>
    <col min="4" max="4" width="7.33203125" customWidth="1"/>
    <col min="5" max="5" width="7.9140625" customWidth="1"/>
    <col min="6" max="6" width="7.83203125" customWidth="1"/>
    <col min="7" max="7" width="7.5" customWidth="1"/>
    <col min="8" max="8" width="8.08203125" customWidth="1"/>
    <col min="9" max="9" width="7.4140625" customWidth="1"/>
    <col min="10" max="10" width="7.9140625" customWidth="1"/>
    <col min="11" max="11" width="7.5" customWidth="1"/>
    <col min="12" max="12" width="7.83203125" customWidth="1"/>
    <col min="13" max="13" width="7.58203125" customWidth="1"/>
    <col min="14" max="14" width="7.33203125" customWidth="1"/>
    <col min="15" max="15" width="8" customWidth="1"/>
    <col min="16" max="16" width="7.33203125" customWidth="1"/>
    <col min="17" max="17" width="8" customWidth="1"/>
    <col min="18" max="18" width="7.58203125" customWidth="1"/>
    <col min="19" max="19" width="8.25" customWidth="1"/>
    <col min="20" max="21" width="7.1640625" customWidth="1"/>
    <col min="22" max="22" width="7.58203125" customWidth="1"/>
    <col min="23" max="23" width="9.75" customWidth="1"/>
    <col min="24" max="26" width="7.58203125" customWidth="1"/>
  </cols>
  <sheetData>
    <row r="1" spans="1:26" ht="14.25" customHeight="1" x14ac:dyDescent="0.35">
      <c r="B1" s="1"/>
    </row>
    <row r="2" spans="1:26" ht="14.25" customHeight="1" x14ac:dyDescent="0.35">
      <c r="B2" s="1"/>
      <c r="C2" s="81" t="s">
        <v>62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60"/>
      <c r="O2" s="81" t="s">
        <v>63</v>
      </c>
      <c r="P2" s="82"/>
      <c r="Q2" s="82"/>
      <c r="R2" s="60"/>
      <c r="S2" s="81" t="s">
        <v>64</v>
      </c>
      <c r="T2" s="82"/>
      <c r="U2" s="82"/>
      <c r="V2" s="60"/>
    </row>
    <row r="3" spans="1:26" ht="14.25" customHeight="1" x14ac:dyDescent="0.35">
      <c r="A3" s="33"/>
      <c r="B3" s="39"/>
      <c r="C3" s="40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  <c r="M3" s="41">
        <v>11</v>
      </c>
      <c r="N3" s="42">
        <v>12</v>
      </c>
      <c r="O3" s="40" t="s">
        <v>65</v>
      </c>
      <c r="P3" s="41" t="s">
        <v>66</v>
      </c>
      <c r="Q3" s="41" t="s">
        <v>67</v>
      </c>
      <c r="R3" s="42" t="s">
        <v>68</v>
      </c>
      <c r="S3" s="40" t="s">
        <v>65</v>
      </c>
      <c r="T3" s="41" t="s">
        <v>66</v>
      </c>
      <c r="U3" s="41" t="s">
        <v>67</v>
      </c>
      <c r="V3" s="42" t="s">
        <v>68</v>
      </c>
      <c r="W3" s="33"/>
      <c r="X3" s="33"/>
      <c r="Y3" s="33"/>
      <c r="Z3" s="33"/>
    </row>
    <row r="4" spans="1:26" ht="14.25" customHeight="1" x14ac:dyDescent="0.35">
      <c r="B4" s="43" t="s">
        <v>69</v>
      </c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25"/>
      <c r="O4" s="24"/>
      <c r="P4" s="19"/>
      <c r="Q4" s="19"/>
      <c r="R4" s="25"/>
      <c r="S4" s="24"/>
      <c r="T4" s="19"/>
      <c r="U4" s="19"/>
      <c r="V4" s="25"/>
    </row>
    <row r="5" spans="1:26" ht="14.25" customHeight="1" x14ac:dyDescent="0.35">
      <c r="B5" s="44" t="s">
        <v>167</v>
      </c>
      <c r="C5" s="92">
        <v>24000</v>
      </c>
      <c r="D5" s="92">
        <v>24000</v>
      </c>
      <c r="E5" s="92">
        <v>24000</v>
      </c>
      <c r="F5" s="92">
        <v>24000</v>
      </c>
      <c r="G5" s="92">
        <v>24000</v>
      </c>
      <c r="H5" s="92">
        <v>24000</v>
      </c>
      <c r="I5" s="92">
        <v>24000</v>
      </c>
      <c r="J5" s="92">
        <v>24000</v>
      </c>
      <c r="K5" s="92">
        <v>24000</v>
      </c>
      <c r="L5" s="92">
        <v>24000</v>
      </c>
      <c r="M5" s="92">
        <v>24000</v>
      </c>
      <c r="N5" s="92">
        <v>24000</v>
      </c>
      <c r="O5" s="92">
        <f>N5*3</f>
        <v>72000</v>
      </c>
      <c r="P5" s="93">
        <f>O5</f>
        <v>72000</v>
      </c>
      <c r="Q5" s="93">
        <f t="shared" ref="Q5:V5" si="0">P5</f>
        <v>72000</v>
      </c>
      <c r="R5" s="93">
        <f t="shared" si="0"/>
        <v>72000</v>
      </c>
      <c r="S5" s="93">
        <f t="shared" si="0"/>
        <v>72000</v>
      </c>
      <c r="T5" s="93">
        <f t="shared" si="0"/>
        <v>72000</v>
      </c>
      <c r="U5" s="93">
        <f t="shared" si="0"/>
        <v>72000</v>
      </c>
      <c r="V5" s="93">
        <f t="shared" si="0"/>
        <v>72000</v>
      </c>
    </row>
    <row r="6" spans="1:26" ht="14.25" customHeight="1" x14ac:dyDescent="0.35">
      <c r="B6" s="44" t="s">
        <v>168</v>
      </c>
      <c r="C6" s="92">
        <v>11200</v>
      </c>
      <c r="D6" s="92">
        <v>11200</v>
      </c>
      <c r="E6" s="92">
        <v>11200</v>
      </c>
      <c r="F6" s="92">
        <v>11200</v>
      </c>
      <c r="G6" s="92">
        <v>11200</v>
      </c>
      <c r="H6" s="92">
        <v>11200</v>
      </c>
      <c r="I6" s="92">
        <v>11200</v>
      </c>
      <c r="J6" s="92">
        <v>11200</v>
      </c>
      <c r="K6" s="92">
        <v>11200</v>
      </c>
      <c r="L6" s="92">
        <v>11200</v>
      </c>
      <c r="M6" s="92">
        <v>11200</v>
      </c>
      <c r="N6" s="92">
        <v>11200</v>
      </c>
      <c r="O6" s="92">
        <f>N6*3</f>
        <v>33600</v>
      </c>
      <c r="P6" s="93">
        <f>O6</f>
        <v>33600</v>
      </c>
      <c r="Q6" s="93">
        <f t="shared" ref="Q6:V6" si="1">P6</f>
        <v>33600</v>
      </c>
      <c r="R6" s="93">
        <f t="shared" si="1"/>
        <v>33600</v>
      </c>
      <c r="S6" s="93">
        <f t="shared" si="1"/>
        <v>33600</v>
      </c>
      <c r="T6" s="93">
        <f t="shared" si="1"/>
        <v>33600</v>
      </c>
      <c r="U6" s="93">
        <f t="shared" si="1"/>
        <v>33600</v>
      </c>
      <c r="V6" s="93">
        <f t="shared" si="1"/>
        <v>33600</v>
      </c>
    </row>
    <row r="7" spans="1:26" ht="14.25" customHeight="1" x14ac:dyDescent="0.35">
      <c r="B7" s="44" t="s">
        <v>142</v>
      </c>
      <c r="C7" s="92">
        <v>4000</v>
      </c>
      <c r="D7" s="92">
        <v>4000</v>
      </c>
      <c r="E7" s="92">
        <v>4000</v>
      </c>
      <c r="F7" s="92">
        <v>4000</v>
      </c>
      <c r="G7" s="92">
        <v>4000</v>
      </c>
      <c r="H7" s="92">
        <v>4000</v>
      </c>
      <c r="I7" s="92">
        <v>4000</v>
      </c>
      <c r="J7" s="92">
        <v>4000</v>
      </c>
      <c r="K7" s="92">
        <v>4000</v>
      </c>
      <c r="L7" s="92">
        <v>4000</v>
      </c>
      <c r="M7" s="92">
        <v>4000</v>
      </c>
      <c r="N7" s="92">
        <v>4000</v>
      </c>
      <c r="O7" s="92">
        <f>N7*3</f>
        <v>12000</v>
      </c>
      <c r="P7" s="93">
        <f>O7</f>
        <v>12000</v>
      </c>
      <c r="Q7" s="93">
        <f t="shared" ref="Q7:V7" si="2">P7</f>
        <v>12000</v>
      </c>
      <c r="R7" s="93">
        <f t="shared" si="2"/>
        <v>12000</v>
      </c>
      <c r="S7" s="93">
        <f t="shared" si="2"/>
        <v>12000</v>
      </c>
      <c r="T7" s="93">
        <f t="shared" si="2"/>
        <v>12000</v>
      </c>
      <c r="U7" s="93">
        <f t="shared" si="2"/>
        <v>12000</v>
      </c>
      <c r="V7" s="93">
        <f t="shared" si="2"/>
        <v>12000</v>
      </c>
    </row>
    <row r="8" spans="1:26" s="89" customFormat="1" ht="14.25" customHeight="1" x14ac:dyDescent="0.35">
      <c r="B8" s="100" t="s">
        <v>173</v>
      </c>
      <c r="C8" s="94">
        <f>SUM(C5:C7)</f>
        <v>39200</v>
      </c>
      <c r="D8" s="94">
        <f t="shared" ref="D8:Q8" si="3">SUM(D5:D7)</f>
        <v>39200</v>
      </c>
      <c r="E8" s="94">
        <f t="shared" si="3"/>
        <v>39200</v>
      </c>
      <c r="F8" s="94">
        <f t="shared" si="3"/>
        <v>39200</v>
      </c>
      <c r="G8" s="94">
        <f t="shared" si="3"/>
        <v>39200</v>
      </c>
      <c r="H8" s="94">
        <f t="shared" si="3"/>
        <v>39200</v>
      </c>
      <c r="I8" s="94">
        <f t="shared" si="3"/>
        <v>39200</v>
      </c>
      <c r="J8" s="94">
        <f t="shared" si="3"/>
        <v>39200</v>
      </c>
      <c r="K8" s="94">
        <f t="shared" si="3"/>
        <v>39200</v>
      </c>
      <c r="L8" s="94">
        <f t="shared" si="3"/>
        <v>39200</v>
      </c>
      <c r="M8" s="94">
        <f t="shared" si="3"/>
        <v>39200</v>
      </c>
      <c r="N8" s="94">
        <f t="shared" si="3"/>
        <v>39200</v>
      </c>
      <c r="O8" s="94">
        <f t="shared" si="3"/>
        <v>117600</v>
      </c>
      <c r="P8" s="94">
        <f t="shared" si="3"/>
        <v>117600</v>
      </c>
      <c r="Q8" s="94">
        <f t="shared" si="3"/>
        <v>117600</v>
      </c>
      <c r="R8" s="94">
        <f>SUM(R5:R7)</f>
        <v>117600</v>
      </c>
      <c r="S8" s="94">
        <f t="shared" ref="S8" si="4">SUM(S5:S7)</f>
        <v>117600</v>
      </c>
      <c r="T8" s="94">
        <f t="shared" ref="T8" si="5">SUM(T5:T7)</f>
        <v>117600</v>
      </c>
      <c r="U8" s="94">
        <f t="shared" ref="U8" si="6">SUM(U5:U7)</f>
        <v>117600</v>
      </c>
      <c r="V8" s="94">
        <f t="shared" ref="V8" si="7">SUM(V5:V7)</f>
        <v>117600</v>
      </c>
    </row>
    <row r="9" spans="1:26" ht="14.25" customHeight="1" x14ac:dyDescent="0.35">
      <c r="B9" s="4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92">
        <f>SUM(C8:N8)</f>
        <v>470400</v>
      </c>
      <c r="O9" s="24"/>
      <c r="P9" s="19"/>
      <c r="Q9" s="19"/>
      <c r="R9" s="93">
        <f>SUM(O8:R8)</f>
        <v>470400</v>
      </c>
      <c r="S9" s="19"/>
      <c r="T9" s="19"/>
      <c r="U9" s="19"/>
      <c r="V9" s="93">
        <f>SUM(S8:V8)</f>
        <v>470400</v>
      </c>
    </row>
    <row r="10" spans="1:26" ht="14.25" customHeight="1" x14ac:dyDescent="0.35">
      <c r="B10" s="43" t="s">
        <v>70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9"/>
      <c r="Q10" s="19"/>
      <c r="R10" s="19"/>
      <c r="S10" s="19"/>
      <c r="T10" s="19"/>
      <c r="U10" s="19"/>
      <c r="V10" s="19"/>
    </row>
    <row r="11" spans="1:26" ht="14.25" customHeight="1" x14ac:dyDescent="0.35">
      <c r="B11" s="44" t="s">
        <v>71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19"/>
      <c r="Q11" s="19"/>
      <c r="R11" s="19"/>
      <c r="S11" s="19"/>
      <c r="T11" s="19"/>
      <c r="U11" s="19"/>
      <c r="V11" s="19"/>
    </row>
    <row r="12" spans="1:26" ht="14.25" customHeight="1" x14ac:dyDescent="0.35">
      <c r="B12" s="38" t="s">
        <v>156</v>
      </c>
      <c r="C12" s="92">
        <v>12000</v>
      </c>
      <c r="D12" s="92">
        <v>12000</v>
      </c>
      <c r="E12" s="92">
        <v>12000</v>
      </c>
      <c r="F12" s="92">
        <v>12000</v>
      </c>
      <c r="G12" s="92">
        <v>12000</v>
      </c>
      <c r="H12" s="92">
        <v>12000</v>
      </c>
      <c r="I12" s="92">
        <v>12000</v>
      </c>
      <c r="J12" s="92">
        <v>12000</v>
      </c>
      <c r="K12" s="92">
        <v>12000</v>
      </c>
      <c r="L12" s="92">
        <v>12000</v>
      </c>
      <c r="M12" s="92">
        <v>12000</v>
      </c>
      <c r="N12" s="92">
        <v>12000</v>
      </c>
      <c r="O12" s="92">
        <f>N12*3</f>
        <v>36000</v>
      </c>
      <c r="P12" s="93">
        <f>O12</f>
        <v>36000</v>
      </c>
      <c r="Q12" s="93">
        <f t="shared" ref="Q12:V12" si="8">P12</f>
        <v>36000</v>
      </c>
      <c r="R12" s="93">
        <f t="shared" si="8"/>
        <v>36000</v>
      </c>
      <c r="S12" s="93">
        <f t="shared" si="8"/>
        <v>36000</v>
      </c>
      <c r="T12" s="93">
        <f t="shared" si="8"/>
        <v>36000</v>
      </c>
      <c r="U12" s="93">
        <f t="shared" si="8"/>
        <v>36000</v>
      </c>
      <c r="V12" s="93">
        <f t="shared" si="8"/>
        <v>36000</v>
      </c>
    </row>
    <row r="13" spans="1:26" ht="14.25" customHeight="1" x14ac:dyDescent="0.35">
      <c r="B13" s="38" t="s">
        <v>165</v>
      </c>
      <c r="C13" s="92">
        <v>1000</v>
      </c>
      <c r="D13" s="92">
        <v>1000</v>
      </c>
      <c r="E13" s="92">
        <v>1000</v>
      </c>
      <c r="F13" s="92">
        <v>1000</v>
      </c>
      <c r="G13" s="92">
        <v>1000</v>
      </c>
      <c r="H13" s="92">
        <v>1000</v>
      </c>
      <c r="I13" s="92">
        <v>1000</v>
      </c>
      <c r="J13" s="92">
        <v>1000</v>
      </c>
      <c r="K13" s="92">
        <v>1000</v>
      </c>
      <c r="L13" s="92">
        <v>1000</v>
      </c>
      <c r="M13" s="92">
        <v>1000</v>
      </c>
      <c r="N13" s="92">
        <v>1000</v>
      </c>
      <c r="O13" s="92">
        <f>N13*3</f>
        <v>3000</v>
      </c>
      <c r="P13" s="93">
        <f>O13</f>
        <v>3000</v>
      </c>
      <c r="Q13" s="93">
        <f t="shared" ref="Q13:V13" si="9">P13</f>
        <v>3000</v>
      </c>
      <c r="R13" s="93">
        <f t="shared" si="9"/>
        <v>3000</v>
      </c>
      <c r="S13" s="93">
        <f t="shared" si="9"/>
        <v>3000</v>
      </c>
      <c r="T13" s="93">
        <f t="shared" si="9"/>
        <v>3000</v>
      </c>
      <c r="U13" s="93">
        <f t="shared" si="9"/>
        <v>3000</v>
      </c>
      <c r="V13" s="93">
        <f t="shared" si="9"/>
        <v>3000</v>
      </c>
    </row>
    <row r="14" spans="1:26" ht="14.25" customHeight="1" x14ac:dyDescent="0.35">
      <c r="B14" s="38" t="s">
        <v>166</v>
      </c>
      <c r="C14" s="92">
        <v>9600</v>
      </c>
      <c r="D14" s="92">
        <v>9600</v>
      </c>
      <c r="E14" s="92">
        <v>9600</v>
      </c>
      <c r="F14" s="92">
        <v>9600</v>
      </c>
      <c r="G14" s="92">
        <v>9600</v>
      </c>
      <c r="H14" s="92">
        <v>9600</v>
      </c>
      <c r="I14" s="92">
        <v>9600</v>
      </c>
      <c r="J14" s="92">
        <v>9600</v>
      </c>
      <c r="K14" s="92">
        <v>9600</v>
      </c>
      <c r="L14" s="92">
        <v>9600</v>
      </c>
      <c r="M14" s="92">
        <v>9600</v>
      </c>
      <c r="N14" s="92">
        <v>9600</v>
      </c>
      <c r="O14" s="92">
        <f>N14*3</f>
        <v>28800</v>
      </c>
      <c r="P14" s="93">
        <f>O14</f>
        <v>28800</v>
      </c>
      <c r="Q14" s="93">
        <f t="shared" ref="Q14:V14" si="10">P14</f>
        <v>28800</v>
      </c>
      <c r="R14" s="93">
        <f t="shared" si="10"/>
        <v>28800</v>
      </c>
      <c r="S14" s="93">
        <f t="shared" si="10"/>
        <v>28800</v>
      </c>
      <c r="T14" s="93">
        <f t="shared" si="10"/>
        <v>28800</v>
      </c>
      <c r="U14" s="93">
        <f t="shared" si="10"/>
        <v>28800</v>
      </c>
      <c r="V14" s="93">
        <f t="shared" si="10"/>
        <v>28800</v>
      </c>
    </row>
    <row r="15" spans="1:26" ht="29" customHeight="1" x14ac:dyDescent="0.35">
      <c r="B15" s="38" t="s">
        <v>169</v>
      </c>
      <c r="C15" s="92">
        <v>2880</v>
      </c>
      <c r="D15" s="92">
        <v>2880</v>
      </c>
      <c r="E15" s="92">
        <v>2880</v>
      </c>
      <c r="F15" s="92">
        <v>2880</v>
      </c>
      <c r="G15" s="92">
        <v>2880</v>
      </c>
      <c r="H15" s="92">
        <v>2880</v>
      </c>
      <c r="I15" s="92">
        <v>2880</v>
      </c>
      <c r="J15" s="92">
        <v>2880</v>
      </c>
      <c r="K15" s="92">
        <v>2880</v>
      </c>
      <c r="L15" s="92">
        <v>2880</v>
      </c>
      <c r="M15" s="92">
        <v>2880</v>
      </c>
      <c r="N15" s="92">
        <v>2880</v>
      </c>
      <c r="O15" s="92">
        <f>N15*3</f>
        <v>8640</v>
      </c>
      <c r="P15" s="93">
        <f>O15</f>
        <v>8640</v>
      </c>
      <c r="Q15" s="93">
        <f t="shared" ref="Q15:V15" si="11">P15</f>
        <v>8640</v>
      </c>
      <c r="R15" s="93">
        <f t="shared" si="11"/>
        <v>8640</v>
      </c>
      <c r="S15" s="93">
        <f t="shared" si="11"/>
        <v>8640</v>
      </c>
      <c r="T15" s="93">
        <f t="shared" si="11"/>
        <v>8640</v>
      </c>
      <c r="U15" s="93">
        <f t="shared" si="11"/>
        <v>8640</v>
      </c>
      <c r="V15" s="93">
        <f t="shared" si="11"/>
        <v>8640</v>
      </c>
    </row>
    <row r="16" spans="1:26" s="89" customFormat="1" ht="14.25" customHeight="1" x14ac:dyDescent="0.35">
      <c r="B16" s="90" t="s">
        <v>171</v>
      </c>
      <c r="C16" s="94">
        <f>SUM(C12:C15)</f>
        <v>25480</v>
      </c>
      <c r="D16" s="94">
        <f t="shared" ref="D16:J16" si="12">SUM(D12:D15)</f>
        <v>25480</v>
      </c>
      <c r="E16" s="94">
        <f t="shared" si="12"/>
        <v>25480</v>
      </c>
      <c r="F16" s="94">
        <f t="shared" si="12"/>
        <v>25480</v>
      </c>
      <c r="G16" s="94">
        <f t="shared" si="12"/>
        <v>25480</v>
      </c>
      <c r="H16" s="94">
        <f t="shared" si="12"/>
        <v>25480</v>
      </c>
      <c r="I16" s="94">
        <f t="shared" si="12"/>
        <v>25480</v>
      </c>
      <c r="J16" s="94">
        <f t="shared" si="12"/>
        <v>25480</v>
      </c>
      <c r="K16" s="94">
        <f>SUM(K12:K15)</f>
        <v>25480</v>
      </c>
      <c r="L16" s="94">
        <f t="shared" ref="L16" si="13">SUM(L12:L15)</f>
        <v>25480</v>
      </c>
      <c r="M16" s="94">
        <f t="shared" ref="M16" si="14">SUM(M12:M15)</f>
        <v>25480</v>
      </c>
      <c r="N16" s="94">
        <f t="shared" ref="N16" si="15">SUM(N12:N15)</f>
        <v>25480</v>
      </c>
      <c r="O16" s="94">
        <f t="shared" ref="O16" si="16">SUM(O12:O15)</f>
        <v>76440</v>
      </c>
      <c r="P16" s="94">
        <f t="shared" ref="P16" si="17">SUM(P12:P15)</f>
        <v>76440</v>
      </c>
      <c r="Q16" s="94">
        <f t="shared" ref="Q16" si="18">SUM(Q12:Q15)</f>
        <v>76440</v>
      </c>
      <c r="R16" s="94">
        <f t="shared" ref="R16" si="19">SUM(R12:R15)</f>
        <v>76440</v>
      </c>
      <c r="S16" s="94">
        <f t="shared" ref="S16" si="20">SUM(S12:S15)</f>
        <v>76440</v>
      </c>
      <c r="T16" s="94">
        <f t="shared" ref="T16" si="21">SUM(T12:T15)</f>
        <v>76440</v>
      </c>
      <c r="U16" s="94">
        <f t="shared" ref="U16" si="22">SUM(U12:U15)</f>
        <v>76440</v>
      </c>
      <c r="V16" s="95">
        <f>SUM(V12:V15)</f>
        <v>76440</v>
      </c>
    </row>
    <row r="17" spans="1:23" ht="14.25" customHeight="1" x14ac:dyDescent="0.35">
      <c r="B17" s="88"/>
      <c r="C17" s="92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>
        <f>SUM(C16:N16)</f>
        <v>305760</v>
      </c>
      <c r="O17" s="92"/>
      <c r="P17" s="93"/>
      <c r="Q17" s="93"/>
      <c r="R17" s="93">
        <f>SUM(O16:R16)</f>
        <v>305760</v>
      </c>
      <c r="S17" s="93"/>
      <c r="T17" s="93"/>
      <c r="U17" s="93"/>
      <c r="V17" s="93">
        <f>SUM(S16:V16)</f>
        <v>305760</v>
      </c>
    </row>
    <row r="18" spans="1:23" ht="14.25" customHeight="1" x14ac:dyDescent="0.35">
      <c r="B18" s="44" t="s">
        <v>72</v>
      </c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8"/>
      <c r="O18" s="92"/>
      <c r="P18" s="93"/>
      <c r="Q18" s="93"/>
      <c r="R18" s="93"/>
      <c r="S18" s="93"/>
      <c r="T18" s="93"/>
      <c r="U18" s="93"/>
      <c r="V18" s="93"/>
    </row>
    <row r="19" spans="1:23" ht="14.25" customHeight="1" x14ac:dyDescent="0.35">
      <c r="B19" s="38" t="s">
        <v>161</v>
      </c>
      <c r="C19" s="92">
        <v>4000</v>
      </c>
      <c r="D19" s="93"/>
      <c r="E19" s="93"/>
      <c r="F19" s="92">
        <v>4000</v>
      </c>
      <c r="G19" s="93"/>
      <c r="H19" s="93"/>
      <c r="I19" s="92">
        <v>4000</v>
      </c>
      <c r="J19" s="93"/>
      <c r="K19" s="93"/>
      <c r="L19" s="92">
        <v>4000</v>
      </c>
      <c r="M19" s="93"/>
      <c r="N19" s="98"/>
      <c r="O19" s="92">
        <v>4000</v>
      </c>
      <c r="P19" s="93">
        <f>O19</f>
        <v>4000</v>
      </c>
      <c r="Q19" s="93">
        <f t="shared" ref="Q19:V19" si="23">P19</f>
        <v>4000</v>
      </c>
      <c r="R19" s="93">
        <f t="shared" si="23"/>
        <v>4000</v>
      </c>
      <c r="S19" s="93">
        <f t="shared" si="23"/>
        <v>4000</v>
      </c>
      <c r="T19" s="93">
        <f t="shared" si="23"/>
        <v>4000</v>
      </c>
      <c r="U19" s="93">
        <f t="shared" si="23"/>
        <v>4000</v>
      </c>
      <c r="V19" s="93">
        <f t="shared" si="23"/>
        <v>4000</v>
      </c>
    </row>
    <row r="20" spans="1:23" ht="14.25" customHeight="1" x14ac:dyDescent="0.35">
      <c r="B20" s="38" t="s">
        <v>80</v>
      </c>
      <c r="C20" s="92">
        <v>24900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8"/>
      <c r="O20" s="92"/>
      <c r="P20" s="93"/>
      <c r="Q20" s="93"/>
      <c r="R20" s="98"/>
      <c r="S20" s="92"/>
      <c r="T20" s="93"/>
      <c r="U20" s="93"/>
      <c r="V20" s="98"/>
    </row>
    <row r="21" spans="1:23" s="89" customFormat="1" ht="14.25" customHeight="1" x14ac:dyDescent="0.35">
      <c r="B21" s="91" t="s">
        <v>172</v>
      </c>
      <c r="C21" s="94">
        <f>SUM(C19:C20)</f>
        <v>28900</v>
      </c>
      <c r="D21" s="94">
        <f t="shared" ref="D21:N21" si="24">SUM(D19:D20)</f>
        <v>0</v>
      </c>
      <c r="E21" s="94">
        <f t="shared" si="24"/>
        <v>0</v>
      </c>
      <c r="F21" s="94">
        <f t="shared" si="24"/>
        <v>4000</v>
      </c>
      <c r="G21" s="94">
        <f t="shared" si="24"/>
        <v>0</v>
      </c>
      <c r="H21" s="94">
        <f t="shared" si="24"/>
        <v>0</v>
      </c>
      <c r="I21" s="94">
        <f t="shared" si="24"/>
        <v>4000</v>
      </c>
      <c r="J21" s="94">
        <f t="shared" si="24"/>
        <v>0</v>
      </c>
      <c r="K21" s="94">
        <f t="shared" si="24"/>
        <v>0</v>
      </c>
      <c r="L21" s="94">
        <f t="shared" si="24"/>
        <v>4000</v>
      </c>
      <c r="M21" s="94">
        <f t="shared" si="24"/>
        <v>0</v>
      </c>
      <c r="N21" s="94">
        <f t="shared" si="24"/>
        <v>0</v>
      </c>
      <c r="O21" s="94">
        <f>SUM(O19:O20)</f>
        <v>4000</v>
      </c>
      <c r="P21" s="94">
        <f t="shared" ref="P21" si="25">SUM(P19:P20)</f>
        <v>4000</v>
      </c>
      <c r="Q21" s="94">
        <f t="shared" ref="Q21" si="26">SUM(Q19:Q20)</f>
        <v>4000</v>
      </c>
      <c r="R21" s="94">
        <f t="shared" ref="R21" si="27">SUM(R19:R20)</f>
        <v>4000</v>
      </c>
      <c r="S21" s="94">
        <f t="shared" ref="S21" si="28">SUM(S19:S20)</f>
        <v>4000</v>
      </c>
      <c r="T21" s="94">
        <f t="shared" ref="T21" si="29">SUM(T19:T20)</f>
        <v>4000</v>
      </c>
      <c r="U21" s="94">
        <f t="shared" ref="U21" si="30">SUM(U19:U20)</f>
        <v>4000</v>
      </c>
      <c r="V21" s="94">
        <f t="shared" ref="V21" si="31">SUM(V19:V20)</f>
        <v>4000</v>
      </c>
    </row>
    <row r="22" spans="1:23" ht="14.25" customHeight="1" x14ac:dyDescent="0.35">
      <c r="B22" s="104" t="s">
        <v>175</v>
      </c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8">
        <f>N17+C21+F21+I21+L21+N21</f>
        <v>346660</v>
      </c>
      <c r="O22" s="92"/>
      <c r="P22" s="93"/>
      <c r="Q22" s="93"/>
      <c r="R22" s="98">
        <f>16000+R17</f>
        <v>321760</v>
      </c>
      <c r="S22" s="92"/>
      <c r="T22" s="93"/>
      <c r="U22" s="93"/>
      <c r="V22" s="98">
        <f>16000+V17</f>
        <v>321760</v>
      </c>
    </row>
    <row r="23" spans="1:23" ht="14.25" customHeight="1" x14ac:dyDescent="0.35">
      <c r="B23" s="38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8"/>
      <c r="O23" s="92"/>
      <c r="P23" s="93"/>
      <c r="Q23" s="93"/>
      <c r="R23" s="98"/>
      <c r="S23" s="92"/>
      <c r="T23" s="93"/>
      <c r="U23" s="93"/>
      <c r="V23" s="98"/>
    </row>
    <row r="24" spans="1:23" ht="14.25" customHeight="1" x14ac:dyDescent="0.35">
      <c r="B24" s="38" t="s">
        <v>73</v>
      </c>
      <c r="C24" s="92">
        <f>C8-C16-C21</f>
        <v>-15180</v>
      </c>
      <c r="D24" s="92">
        <f t="shared" ref="D24:V24" si="32">D8-D16-D21</f>
        <v>13720</v>
      </c>
      <c r="E24" s="92">
        <f t="shared" si="32"/>
        <v>13720</v>
      </c>
      <c r="F24" s="92">
        <f t="shared" si="32"/>
        <v>9720</v>
      </c>
      <c r="G24" s="92">
        <f t="shared" si="32"/>
        <v>13720</v>
      </c>
      <c r="H24" s="92">
        <f t="shared" si="32"/>
        <v>13720</v>
      </c>
      <c r="I24" s="92">
        <f t="shared" si="32"/>
        <v>9720</v>
      </c>
      <c r="J24" s="92">
        <f t="shared" si="32"/>
        <v>13720</v>
      </c>
      <c r="K24" s="92">
        <f t="shared" si="32"/>
        <v>13720</v>
      </c>
      <c r="L24" s="92">
        <f>L8-L16-L21</f>
        <v>9720</v>
      </c>
      <c r="M24" s="92">
        <f t="shared" si="32"/>
        <v>13720</v>
      </c>
      <c r="N24" s="92">
        <f t="shared" si="32"/>
        <v>13720</v>
      </c>
      <c r="O24" s="92">
        <f t="shared" si="32"/>
        <v>37160</v>
      </c>
      <c r="P24" s="92">
        <f t="shared" si="32"/>
        <v>37160</v>
      </c>
      <c r="Q24" s="92">
        <f t="shared" si="32"/>
        <v>37160</v>
      </c>
      <c r="R24" s="92">
        <f t="shared" si="32"/>
        <v>37160</v>
      </c>
      <c r="S24" s="92">
        <f t="shared" si="32"/>
        <v>37160</v>
      </c>
      <c r="T24" s="92">
        <f t="shared" si="32"/>
        <v>37160</v>
      </c>
      <c r="U24" s="92">
        <f t="shared" si="32"/>
        <v>37160</v>
      </c>
      <c r="V24" s="92">
        <f t="shared" si="32"/>
        <v>37160</v>
      </c>
    </row>
    <row r="25" spans="1:23" ht="14.25" customHeight="1" x14ac:dyDescent="0.35">
      <c r="B25" s="38" t="s">
        <v>74</v>
      </c>
      <c r="C25" s="92">
        <f>C8/100*6</f>
        <v>2352</v>
      </c>
      <c r="D25" s="92">
        <f t="shared" ref="D25:V25" si="33">D8/100*6</f>
        <v>2352</v>
      </c>
      <c r="E25" s="92">
        <f t="shared" si="33"/>
        <v>2352</v>
      </c>
      <c r="F25" s="92">
        <f t="shared" si="33"/>
        <v>2352</v>
      </c>
      <c r="G25" s="92">
        <f t="shared" si="33"/>
        <v>2352</v>
      </c>
      <c r="H25" s="92">
        <f t="shared" si="33"/>
        <v>2352</v>
      </c>
      <c r="I25" s="92">
        <f t="shared" si="33"/>
        <v>2352</v>
      </c>
      <c r="J25" s="92">
        <f t="shared" si="33"/>
        <v>2352</v>
      </c>
      <c r="K25" s="92">
        <f>K8/100*6</f>
        <v>2352</v>
      </c>
      <c r="L25" s="92">
        <f t="shared" si="33"/>
        <v>2352</v>
      </c>
      <c r="M25" s="92">
        <f t="shared" si="33"/>
        <v>2352</v>
      </c>
      <c r="N25" s="92">
        <f t="shared" si="33"/>
        <v>2352</v>
      </c>
      <c r="O25" s="92">
        <f t="shared" si="33"/>
        <v>7056</v>
      </c>
      <c r="P25" s="92">
        <f t="shared" si="33"/>
        <v>7056</v>
      </c>
      <c r="Q25" s="92">
        <f t="shared" si="33"/>
        <v>7056</v>
      </c>
      <c r="R25" s="92">
        <f t="shared" si="33"/>
        <v>7056</v>
      </c>
      <c r="S25" s="92">
        <f t="shared" si="33"/>
        <v>7056</v>
      </c>
      <c r="T25" s="92">
        <f t="shared" si="33"/>
        <v>7056</v>
      </c>
      <c r="U25" s="92">
        <f t="shared" si="33"/>
        <v>7056</v>
      </c>
      <c r="V25" s="92">
        <f t="shared" si="33"/>
        <v>7056</v>
      </c>
    </row>
    <row r="26" spans="1:23" ht="14.25" customHeight="1" x14ac:dyDescent="0.35">
      <c r="B26" s="43" t="s">
        <v>75</v>
      </c>
      <c r="C26" s="99">
        <f>C24-C25</f>
        <v>-17532</v>
      </c>
      <c r="D26" s="99">
        <f t="shared" ref="D26:H26" si="34">D24-D25</f>
        <v>11368</v>
      </c>
      <c r="E26" s="99">
        <f t="shared" si="34"/>
        <v>11368</v>
      </c>
      <c r="F26" s="99">
        <f t="shared" si="34"/>
        <v>7368</v>
      </c>
      <c r="G26" s="99">
        <f t="shared" si="34"/>
        <v>11368</v>
      </c>
      <c r="H26" s="99">
        <f t="shared" si="34"/>
        <v>11368</v>
      </c>
      <c r="I26" s="99">
        <f t="shared" ref="I26" si="35">I24-I25</f>
        <v>7368</v>
      </c>
      <c r="J26" s="99">
        <f t="shared" ref="J26" si="36">J24-J25</f>
        <v>11368</v>
      </c>
      <c r="K26" s="99">
        <f t="shared" ref="K26" si="37">K24-K25</f>
        <v>11368</v>
      </c>
      <c r="L26" s="99">
        <f t="shared" ref="L26:M26" si="38">L24-L25</f>
        <v>7368</v>
      </c>
      <c r="M26" s="99">
        <f t="shared" si="38"/>
        <v>11368</v>
      </c>
      <c r="N26" s="99">
        <f t="shared" ref="N26" si="39">N24-N25</f>
        <v>11368</v>
      </c>
      <c r="O26" s="99">
        <f>O24-O25</f>
        <v>30104</v>
      </c>
      <c r="P26" s="99">
        <f t="shared" ref="P26" si="40">P24-P25</f>
        <v>30104</v>
      </c>
      <c r="Q26" s="99">
        <f t="shared" ref="Q26" si="41">Q24-Q25</f>
        <v>30104</v>
      </c>
      <c r="R26" s="99">
        <f t="shared" ref="R26" si="42">R24-R25</f>
        <v>30104</v>
      </c>
      <c r="S26" s="99">
        <f t="shared" ref="S26" si="43">S24-S25</f>
        <v>30104</v>
      </c>
      <c r="T26" s="99">
        <f t="shared" ref="T26" si="44">T24-T25</f>
        <v>30104</v>
      </c>
      <c r="U26" s="99">
        <f t="shared" ref="U26" si="45">U24-U25</f>
        <v>30104</v>
      </c>
      <c r="V26" s="99">
        <f t="shared" ref="V26" si="46">V24-V25</f>
        <v>30104</v>
      </c>
      <c r="W26" s="101">
        <f>SUM(C26:V26)</f>
        <v>336348</v>
      </c>
    </row>
    <row r="27" spans="1:23" ht="14.25" customHeight="1" x14ac:dyDescent="0.35">
      <c r="B27" s="102" t="s">
        <v>174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3" ht="14.25" customHeight="1" x14ac:dyDescent="0.35">
      <c r="A28" s="20" t="s">
        <v>76</v>
      </c>
      <c r="B28" s="13" t="s">
        <v>77</v>
      </c>
      <c r="C28" s="19" t="s">
        <v>170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3" ht="14.25" customHeight="1" x14ac:dyDescent="0.35">
      <c r="A29" s="20" t="s">
        <v>78</v>
      </c>
      <c r="B29" s="13" t="s">
        <v>79</v>
      </c>
      <c r="C29" s="93">
        <v>27838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3" ht="14.25" customHeight="1" x14ac:dyDescent="0.35">
      <c r="B30" s="13" t="s">
        <v>80</v>
      </c>
      <c r="C30" s="93">
        <v>24900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3" ht="14.25" customHeight="1" x14ac:dyDescent="0.35">
      <c r="A31" s="46" t="s">
        <v>81</v>
      </c>
      <c r="B31" s="13" t="s">
        <v>82</v>
      </c>
      <c r="C31" s="93">
        <v>24900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3" ht="14.25" customHeight="1" x14ac:dyDescent="0.35">
      <c r="A32" s="46" t="s">
        <v>83</v>
      </c>
      <c r="B32" s="13" t="s">
        <v>84</v>
      </c>
      <c r="C32" s="47">
        <f>W26/C30</f>
        <v>13.507951807228915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ht="14.25" customHeight="1" x14ac:dyDescent="0.35">
      <c r="A33" s="46" t="s">
        <v>85</v>
      </c>
      <c r="B33" s="13" t="s">
        <v>86</v>
      </c>
      <c r="C33" s="93">
        <f>W26+C30</f>
        <v>361248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4.25" customHeight="1" x14ac:dyDescent="0.35">
      <c r="A34" s="46" t="s">
        <v>87</v>
      </c>
      <c r="B34" s="13" t="s">
        <v>88</v>
      </c>
      <c r="C34" s="19">
        <v>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ht="14.25" customHeight="1" x14ac:dyDescent="0.35">
      <c r="A35" s="46" t="s">
        <v>89</v>
      </c>
      <c r="B35" s="13" t="s">
        <v>90</v>
      </c>
      <c r="C35" s="19">
        <f>C31/C30</f>
        <v>1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14.25" customHeight="1" x14ac:dyDescent="0.35">
      <c r="B36" s="1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ht="28" customHeight="1" x14ac:dyDescent="0.35">
      <c r="A37" s="20" t="s">
        <v>91</v>
      </c>
      <c r="B37" s="13" t="s">
        <v>92</v>
      </c>
      <c r="C37" s="19">
        <v>0.84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4.25" customHeight="1" x14ac:dyDescent="0.35">
      <c r="A38" s="48" t="s">
        <v>93</v>
      </c>
      <c r="B38" s="13" t="s">
        <v>94</v>
      </c>
      <c r="C38" s="52">
        <v>0.04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31.5" customHeight="1" x14ac:dyDescent="0.35">
      <c r="A39" s="48" t="s">
        <v>95</v>
      </c>
      <c r="B39" s="13" t="s">
        <v>96</v>
      </c>
      <c r="C39" s="19">
        <f>C31*C37</f>
        <v>20916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24" customHeight="1" x14ac:dyDescent="0.35">
      <c r="A40" s="46" t="s">
        <v>97</v>
      </c>
      <c r="B40" s="13" t="s">
        <v>98</v>
      </c>
      <c r="C40" s="103">
        <f>C26*C37+D26*C37+E26*C37+F26*C37+G26*C37+H26*C37+I26*C37+J26*C37+K26*C37+L26*C37+M26*C37+N26*C37+O26*C37+P26*C37+Q26*C37+R26*C37+S26*C37+T26*C37+U26*C37+V26*C37+C31</f>
        <v>307432.31999999995</v>
      </c>
      <c r="D40" s="49"/>
      <c r="E40" s="49" t="s">
        <v>99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26" customHeight="1" x14ac:dyDescent="0.35">
      <c r="A41" s="20" t="s">
        <v>100</v>
      </c>
      <c r="B41" s="13" t="s">
        <v>101</v>
      </c>
      <c r="C41" s="19">
        <f>W26*C37+C31</f>
        <v>307432.32000000001</v>
      </c>
    </row>
    <row r="42" spans="1:22" ht="14.25" customHeight="1" x14ac:dyDescent="0.35">
      <c r="A42" s="50" t="s">
        <v>102</v>
      </c>
      <c r="B42" s="13" t="s">
        <v>103</v>
      </c>
      <c r="C42" s="19">
        <v>510.71</v>
      </c>
    </row>
    <row r="43" spans="1:22" ht="14.25" customHeight="1" x14ac:dyDescent="0.35">
      <c r="A43" s="19" t="s">
        <v>104</v>
      </c>
      <c r="B43" s="13" t="s">
        <v>105</v>
      </c>
      <c r="C43" s="19">
        <v>2</v>
      </c>
    </row>
    <row r="44" spans="1:22" ht="14.25" customHeight="1" x14ac:dyDescent="0.35">
      <c r="B44" s="1"/>
    </row>
    <row r="45" spans="1:22" ht="14.25" customHeight="1" x14ac:dyDescent="0.35">
      <c r="B45" s="1"/>
    </row>
    <row r="46" spans="1:22" ht="14.25" customHeight="1" x14ac:dyDescent="0.35">
      <c r="B46" s="1"/>
    </row>
    <row r="47" spans="1:22" ht="14.25" customHeight="1" x14ac:dyDescent="0.35">
      <c r="B47" s="1"/>
    </row>
    <row r="48" spans="1:22" ht="14.25" customHeight="1" x14ac:dyDescent="0.35">
      <c r="B48" s="1"/>
    </row>
    <row r="49" spans="2:2" ht="14.25" customHeight="1" x14ac:dyDescent="0.35">
      <c r="B49" s="1"/>
    </row>
    <row r="50" spans="2:2" ht="14.25" customHeight="1" x14ac:dyDescent="0.35">
      <c r="B50" s="1"/>
    </row>
    <row r="51" spans="2:2" ht="14.25" customHeight="1" x14ac:dyDescent="0.35">
      <c r="B51" s="1"/>
    </row>
    <row r="52" spans="2:2" ht="14.25" customHeight="1" x14ac:dyDescent="0.35">
      <c r="B52" s="1"/>
    </row>
    <row r="53" spans="2:2" ht="14.25" customHeight="1" x14ac:dyDescent="0.35">
      <c r="B53" s="1"/>
    </row>
    <row r="54" spans="2:2" ht="14.25" customHeight="1" x14ac:dyDescent="0.35">
      <c r="B54" s="1"/>
    </row>
    <row r="55" spans="2:2" ht="14.25" customHeight="1" x14ac:dyDescent="0.35">
      <c r="B55" s="1"/>
    </row>
    <row r="56" spans="2:2" ht="14.25" customHeight="1" x14ac:dyDescent="0.35">
      <c r="B56" s="1"/>
    </row>
    <row r="57" spans="2:2" ht="14.25" customHeight="1" x14ac:dyDescent="0.35">
      <c r="B57" s="1"/>
    </row>
    <row r="58" spans="2:2" ht="14.25" customHeight="1" x14ac:dyDescent="0.35">
      <c r="B58" s="1"/>
    </row>
    <row r="59" spans="2:2" ht="14.25" customHeight="1" x14ac:dyDescent="0.35">
      <c r="B59" s="1"/>
    </row>
    <row r="60" spans="2:2" ht="14.25" customHeight="1" x14ac:dyDescent="0.35">
      <c r="B60" s="1"/>
    </row>
    <row r="61" spans="2:2" ht="14.25" customHeight="1" x14ac:dyDescent="0.35">
      <c r="B61" s="1"/>
    </row>
    <row r="62" spans="2:2" ht="14.25" customHeight="1" x14ac:dyDescent="0.35">
      <c r="B62" s="1"/>
    </row>
    <row r="63" spans="2:2" ht="14.25" customHeight="1" x14ac:dyDescent="0.35">
      <c r="B63" s="1"/>
    </row>
    <row r="64" spans="2:2" ht="14.25" customHeight="1" x14ac:dyDescent="0.35">
      <c r="B64" s="1"/>
    </row>
    <row r="65" spans="2:2" ht="14.25" customHeight="1" x14ac:dyDescent="0.35">
      <c r="B65" s="1"/>
    </row>
    <row r="66" spans="2:2" ht="14.25" customHeight="1" x14ac:dyDescent="0.35">
      <c r="B66" s="1"/>
    </row>
    <row r="67" spans="2:2" ht="14.25" customHeight="1" x14ac:dyDescent="0.35">
      <c r="B67" s="1"/>
    </row>
    <row r="68" spans="2:2" ht="14.25" customHeight="1" x14ac:dyDescent="0.35">
      <c r="B68" s="1"/>
    </row>
    <row r="69" spans="2:2" ht="14.25" customHeight="1" x14ac:dyDescent="0.35">
      <c r="B69" s="1"/>
    </row>
    <row r="70" spans="2:2" ht="14.25" customHeight="1" x14ac:dyDescent="0.35">
      <c r="B70" s="1"/>
    </row>
    <row r="71" spans="2:2" ht="14.25" customHeight="1" x14ac:dyDescent="0.35">
      <c r="B71" s="1"/>
    </row>
    <row r="72" spans="2:2" ht="14.25" customHeight="1" x14ac:dyDescent="0.35">
      <c r="B72" s="1"/>
    </row>
    <row r="73" spans="2:2" ht="14.25" customHeight="1" x14ac:dyDescent="0.35">
      <c r="B73" s="1"/>
    </row>
    <row r="74" spans="2:2" ht="14.25" customHeight="1" x14ac:dyDescent="0.35">
      <c r="B74" s="1"/>
    </row>
    <row r="75" spans="2:2" ht="14.25" customHeight="1" x14ac:dyDescent="0.35">
      <c r="B75" s="1"/>
    </row>
    <row r="76" spans="2:2" ht="14.25" customHeight="1" x14ac:dyDescent="0.35">
      <c r="B76" s="1"/>
    </row>
    <row r="77" spans="2:2" ht="14.25" customHeight="1" x14ac:dyDescent="0.35">
      <c r="B77" s="1"/>
    </row>
    <row r="78" spans="2:2" ht="14.25" customHeight="1" x14ac:dyDescent="0.35">
      <c r="B78" s="1"/>
    </row>
    <row r="79" spans="2:2" ht="14.25" customHeight="1" x14ac:dyDescent="0.35">
      <c r="B79" s="1"/>
    </row>
    <row r="80" spans="2:2" ht="14.25" customHeight="1" x14ac:dyDescent="0.35">
      <c r="B80" s="1"/>
    </row>
    <row r="81" spans="2:2" ht="14.25" customHeight="1" x14ac:dyDescent="0.35">
      <c r="B81" s="1"/>
    </row>
    <row r="82" spans="2:2" ht="14.25" customHeight="1" x14ac:dyDescent="0.35">
      <c r="B82" s="1"/>
    </row>
    <row r="83" spans="2:2" ht="14.25" customHeight="1" x14ac:dyDescent="0.35">
      <c r="B83" s="1"/>
    </row>
    <row r="84" spans="2:2" ht="14.25" customHeight="1" x14ac:dyDescent="0.35">
      <c r="B84" s="1"/>
    </row>
    <row r="85" spans="2:2" ht="14.25" customHeight="1" x14ac:dyDescent="0.35">
      <c r="B85" s="1"/>
    </row>
    <row r="86" spans="2:2" ht="14.25" customHeight="1" x14ac:dyDescent="0.35">
      <c r="B86" s="1"/>
    </row>
    <row r="87" spans="2:2" ht="14.25" customHeight="1" x14ac:dyDescent="0.35">
      <c r="B87" s="1"/>
    </row>
    <row r="88" spans="2:2" ht="14.25" customHeight="1" x14ac:dyDescent="0.35">
      <c r="B88" s="1"/>
    </row>
    <row r="89" spans="2:2" ht="14.25" customHeight="1" x14ac:dyDescent="0.35">
      <c r="B89" s="1"/>
    </row>
    <row r="90" spans="2:2" ht="14.25" customHeight="1" x14ac:dyDescent="0.35">
      <c r="B90" s="1"/>
    </row>
    <row r="91" spans="2:2" ht="14.25" customHeight="1" x14ac:dyDescent="0.35">
      <c r="B91" s="1"/>
    </row>
    <row r="92" spans="2:2" ht="14.25" customHeight="1" x14ac:dyDescent="0.35">
      <c r="B92" s="1"/>
    </row>
    <row r="93" spans="2:2" ht="14.25" customHeight="1" x14ac:dyDescent="0.35">
      <c r="B93" s="1"/>
    </row>
    <row r="94" spans="2:2" ht="14.25" customHeight="1" x14ac:dyDescent="0.35">
      <c r="B94" s="1"/>
    </row>
    <row r="95" spans="2:2" ht="14.25" customHeight="1" x14ac:dyDescent="0.35">
      <c r="B95" s="1"/>
    </row>
    <row r="96" spans="2:2" ht="14.25" customHeight="1" x14ac:dyDescent="0.35">
      <c r="B96" s="1"/>
    </row>
    <row r="97" spans="2:2" ht="14.25" customHeight="1" x14ac:dyDescent="0.35">
      <c r="B97" s="1"/>
    </row>
    <row r="98" spans="2:2" ht="14.25" customHeight="1" x14ac:dyDescent="0.35">
      <c r="B98" s="1"/>
    </row>
    <row r="99" spans="2:2" ht="14.25" customHeight="1" x14ac:dyDescent="0.35">
      <c r="B99" s="1"/>
    </row>
    <row r="100" spans="2:2" ht="14.25" customHeight="1" x14ac:dyDescent="0.35">
      <c r="B100" s="1"/>
    </row>
    <row r="101" spans="2:2" ht="14.25" customHeight="1" x14ac:dyDescent="0.35">
      <c r="B101" s="1"/>
    </row>
    <row r="102" spans="2:2" ht="14.25" customHeight="1" x14ac:dyDescent="0.35">
      <c r="B102" s="1"/>
    </row>
    <row r="103" spans="2:2" ht="14.25" customHeight="1" x14ac:dyDescent="0.35">
      <c r="B103" s="1"/>
    </row>
    <row r="104" spans="2:2" ht="14.25" customHeight="1" x14ac:dyDescent="0.35">
      <c r="B104" s="1"/>
    </row>
    <row r="105" spans="2:2" ht="14.25" customHeight="1" x14ac:dyDescent="0.35">
      <c r="B105" s="1"/>
    </row>
    <row r="106" spans="2:2" ht="14.25" customHeight="1" x14ac:dyDescent="0.35">
      <c r="B106" s="1"/>
    </row>
    <row r="107" spans="2:2" ht="14.25" customHeight="1" x14ac:dyDescent="0.35">
      <c r="B107" s="1"/>
    </row>
    <row r="108" spans="2:2" ht="14.25" customHeight="1" x14ac:dyDescent="0.35">
      <c r="B108" s="1"/>
    </row>
    <row r="109" spans="2:2" ht="14.25" customHeight="1" x14ac:dyDescent="0.35">
      <c r="B109" s="1"/>
    </row>
    <row r="110" spans="2:2" ht="14.25" customHeight="1" x14ac:dyDescent="0.35">
      <c r="B110" s="1"/>
    </row>
    <row r="111" spans="2:2" ht="14.25" customHeight="1" x14ac:dyDescent="0.35">
      <c r="B111" s="1"/>
    </row>
    <row r="112" spans="2:2" ht="14.25" customHeight="1" x14ac:dyDescent="0.35">
      <c r="B112" s="1"/>
    </row>
    <row r="113" spans="2:2" ht="14.25" customHeight="1" x14ac:dyDescent="0.35">
      <c r="B113" s="1"/>
    </row>
    <row r="114" spans="2:2" ht="14.25" customHeight="1" x14ac:dyDescent="0.35">
      <c r="B114" s="1"/>
    </row>
    <row r="115" spans="2:2" ht="14.25" customHeight="1" x14ac:dyDescent="0.35">
      <c r="B115" s="1"/>
    </row>
    <row r="116" spans="2:2" ht="14.25" customHeight="1" x14ac:dyDescent="0.35">
      <c r="B116" s="1"/>
    </row>
    <row r="117" spans="2:2" ht="14.25" customHeight="1" x14ac:dyDescent="0.35">
      <c r="B117" s="1"/>
    </row>
    <row r="118" spans="2:2" ht="14.25" customHeight="1" x14ac:dyDescent="0.35">
      <c r="B118" s="1"/>
    </row>
    <row r="119" spans="2:2" ht="14.25" customHeight="1" x14ac:dyDescent="0.35">
      <c r="B119" s="1"/>
    </row>
    <row r="120" spans="2:2" ht="14.25" customHeight="1" x14ac:dyDescent="0.35">
      <c r="B120" s="1"/>
    </row>
    <row r="121" spans="2:2" ht="14.25" customHeight="1" x14ac:dyDescent="0.35">
      <c r="B121" s="1"/>
    </row>
    <row r="122" spans="2:2" ht="14.25" customHeight="1" x14ac:dyDescent="0.35">
      <c r="B122" s="1"/>
    </row>
    <row r="123" spans="2:2" ht="14.25" customHeight="1" x14ac:dyDescent="0.35">
      <c r="B123" s="1"/>
    </row>
    <row r="124" spans="2:2" ht="14.25" customHeight="1" x14ac:dyDescent="0.35">
      <c r="B124" s="1"/>
    </row>
    <row r="125" spans="2:2" ht="14.25" customHeight="1" x14ac:dyDescent="0.35">
      <c r="B125" s="1"/>
    </row>
    <row r="126" spans="2:2" ht="14.25" customHeight="1" x14ac:dyDescent="0.35">
      <c r="B126" s="1"/>
    </row>
    <row r="127" spans="2:2" ht="14.25" customHeight="1" x14ac:dyDescent="0.35">
      <c r="B127" s="1"/>
    </row>
    <row r="128" spans="2:2" ht="14.25" customHeight="1" x14ac:dyDescent="0.35">
      <c r="B128" s="1"/>
    </row>
    <row r="129" spans="2:2" ht="14.25" customHeight="1" x14ac:dyDescent="0.35">
      <c r="B129" s="1"/>
    </row>
    <row r="130" spans="2:2" ht="14.25" customHeight="1" x14ac:dyDescent="0.35">
      <c r="B130" s="1"/>
    </row>
    <row r="131" spans="2:2" ht="14.25" customHeight="1" x14ac:dyDescent="0.35">
      <c r="B131" s="1"/>
    </row>
    <row r="132" spans="2:2" ht="14.25" customHeight="1" x14ac:dyDescent="0.35">
      <c r="B132" s="1"/>
    </row>
    <row r="133" spans="2:2" ht="14.25" customHeight="1" x14ac:dyDescent="0.35">
      <c r="B133" s="1"/>
    </row>
    <row r="134" spans="2:2" ht="14.25" customHeight="1" x14ac:dyDescent="0.35">
      <c r="B134" s="1"/>
    </row>
    <row r="135" spans="2:2" ht="14.25" customHeight="1" x14ac:dyDescent="0.35">
      <c r="B135" s="1"/>
    </row>
    <row r="136" spans="2:2" ht="14.25" customHeight="1" x14ac:dyDescent="0.35">
      <c r="B136" s="1"/>
    </row>
    <row r="137" spans="2:2" ht="14.25" customHeight="1" x14ac:dyDescent="0.35">
      <c r="B137" s="1"/>
    </row>
    <row r="138" spans="2:2" ht="14.25" customHeight="1" x14ac:dyDescent="0.35">
      <c r="B138" s="1"/>
    </row>
    <row r="139" spans="2:2" ht="14.25" customHeight="1" x14ac:dyDescent="0.35">
      <c r="B139" s="1"/>
    </row>
    <row r="140" spans="2:2" ht="14.25" customHeight="1" x14ac:dyDescent="0.35">
      <c r="B140" s="1"/>
    </row>
    <row r="141" spans="2:2" ht="14.25" customHeight="1" x14ac:dyDescent="0.35">
      <c r="B141" s="1"/>
    </row>
    <row r="142" spans="2:2" ht="14.25" customHeight="1" x14ac:dyDescent="0.35">
      <c r="B142" s="1"/>
    </row>
    <row r="143" spans="2:2" ht="14.25" customHeight="1" x14ac:dyDescent="0.35">
      <c r="B143" s="1"/>
    </row>
    <row r="144" spans="2:2" ht="14.25" customHeight="1" x14ac:dyDescent="0.35">
      <c r="B144" s="1"/>
    </row>
    <row r="145" spans="2:2" ht="14.25" customHeight="1" x14ac:dyDescent="0.35">
      <c r="B145" s="1"/>
    </row>
    <row r="146" spans="2:2" ht="14.25" customHeight="1" x14ac:dyDescent="0.35">
      <c r="B146" s="1"/>
    </row>
    <row r="147" spans="2:2" ht="14.25" customHeight="1" x14ac:dyDescent="0.35">
      <c r="B147" s="1"/>
    </row>
    <row r="148" spans="2:2" ht="14.25" customHeight="1" x14ac:dyDescent="0.35">
      <c r="B148" s="1"/>
    </row>
    <row r="149" spans="2:2" ht="14.25" customHeight="1" x14ac:dyDescent="0.35">
      <c r="B149" s="1"/>
    </row>
    <row r="150" spans="2:2" ht="14.25" customHeight="1" x14ac:dyDescent="0.35">
      <c r="B150" s="1"/>
    </row>
    <row r="151" spans="2:2" ht="14.25" customHeight="1" x14ac:dyDescent="0.35">
      <c r="B151" s="1"/>
    </row>
    <row r="152" spans="2:2" ht="14.25" customHeight="1" x14ac:dyDescent="0.35">
      <c r="B152" s="1"/>
    </row>
    <row r="153" spans="2:2" ht="14.25" customHeight="1" x14ac:dyDescent="0.35">
      <c r="B153" s="1"/>
    </row>
    <row r="154" spans="2:2" ht="14.25" customHeight="1" x14ac:dyDescent="0.35">
      <c r="B154" s="1"/>
    </row>
    <row r="155" spans="2:2" ht="14.25" customHeight="1" x14ac:dyDescent="0.35">
      <c r="B155" s="1"/>
    </row>
    <row r="156" spans="2:2" ht="14.25" customHeight="1" x14ac:dyDescent="0.35">
      <c r="B156" s="1"/>
    </row>
    <row r="157" spans="2:2" ht="14.25" customHeight="1" x14ac:dyDescent="0.35">
      <c r="B157" s="1"/>
    </row>
    <row r="158" spans="2:2" ht="14.25" customHeight="1" x14ac:dyDescent="0.35">
      <c r="B158" s="1"/>
    </row>
    <row r="159" spans="2:2" ht="14.25" customHeight="1" x14ac:dyDescent="0.35">
      <c r="B159" s="1"/>
    </row>
    <row r="160" spans="2:2" ht="14.25" customHeight="1" x14ac:dyDescent="0.35">
      <c r="B160" s="1"/>
    </row>
    <row r="161" spans="2:2" ht="14.25" customHeight="1" x14ac:dyDescent="0.35">
      <c r="B161" s="1"/>
    </row>
    <row r="162" spans="2:2" ht="14.25" customHeight="1" x14ac:dyDescent="0.35">
      <c r="B162" s="1"/>
    </row>
    <row r="163" spans="2:2" ht="14.25" customHeight="1" x14ac:dyDescent="0.35">
      <c r="B163" s="1"/>
    </row>
    <row r="164" spans="2:2" ht="14.25" customHeight="1" x14ac:dyDescent="0.35">
      <c r="B164" s="1"/>
    </row>
    <row r="165" spans="2:2" ht="14.25" customHeight="1" x14ac:dyDescent="0.35">
      <c r="B165" s="1"/>
    </row>
    <row r="166" spans="2:2" ht="14.25" customHeight="1" x14ac:dyDescent="0.35">
      <c r="B166" s="1"/>
    </row>
    <row r="167" spans="2:2" ht="14.25" customHeight="1" x14ac:dyDescent="0.35">
      <c r="B167" s="1"/>
    </row>
    <row r="168" spans="2:2" ht="14.25" customHeight="1" x14ac:dyDescent="0.35">
      <c r="B168" s="1"/>
    </row>
    <row r="169" spans="2:2" ht="14.25" customHeight="1" x14ac:dyDescent="0.35">
      <c r="B169" s="1"/>
    </row>
    <row r="170" spans="2:2" ht="14.25" customHeight="1" x14ac:dyDescent="0.35">
      <c r="B170" s="1"/>
    </row>
    <row r="171" spans="2:2" ht="14.25" customHeight="1" x14ac:dyDescent="0.35">
      <c r="B171" s="1"/>
    </row>
    <row r="172" spans="2:2" ht="14.25" customHeight="1" x14ac:dyDescent="0.35">
      <c r="B172" s="1"/>
    </row>
    <row r="173" spans="2:2" ht="14.25" customHeight="1" x14ac:dyDescent="0.35">
      <c r="B173" s="1"/>
    </row>
    <row r="174" spans="2:2" ht="14.25" customHeight="1" x14ac:dyDescent="0.35">
      <c r="B174" s="1"/>
    </row>
    <row r="175" spans="2:2" ht="14.25" customHeight="1" x14ac:dyDescent="0.35">
      <c r="B175" s="1"/>
    </row>
    <row r="176" spans="2:2" ht="14.25" customHeight="1" x14ac:dyDescent="0.35">
      <c r="B176" s="1"/>
    </row>
    <row r="177" spans="2:2" ht="14.25" customHeight="1" x14ac:dyDescent="0.35">
      <c r="B177" s="1"/>
    </row>
    <row r="178" spans="2:2" ht="14.25" customHeight="1" x14ac:dyDescent="0.35">
      <c r="B178" s="1"/>
    </row>
    <row r="179" spans="2:2" ht="14.25" customHeight="1" x14ac:dyDescent="0.35">
      <c r="B179" s="1"/>
    </row>
    <row r="180" spans="2:2" ht="14.25" customHeight="1" x14ac:dyDescent="0.35">
      <c r="B180" s="1"/>
    </row>
    <row r="181" spans="2:2" ht="14.25" customHeight="1" x14ac:dyDescent="0.35">
      <c r="B181" s="1"/>
    </row>
    <row r="182" spans="2:2" ht="14.25" customHeight="1" x14ac:dyDescent="0.35">
      <c r="B182" s="1"/>
    </row>
    <row r="183" spans="2:2" ht="14.25" customHeight="1" x14ac:dyDescent="0.35">
      <c r="B183" s="1"/>
    </row>
    <row r="184" spans="2:2" ht="14.25" customHeight="1" x14ac:dyDescent="0.35">
      <c r="B184" s="1"/>
    </row>
    <row r="185" spans="2:2" ht="14.25" customHeight="1" x14ac:dyDescent="0.35">
      <c r="B185" s="1"/>
    </row>
    <row r="186" spans="2:2" ht="14.25" customHeight="1" x14ac:dyDescent="0.35">
      <c r="B186" s="1"/>
    </row>
    <row r="187" spans="2:2" ht="14.25" customHeight="1" x14ac:dyDescent="0.35">
      <c r="B187" s="1"/>
    </row>
    <row r="188" spans="2:2" ht="14.25" customHeight="1" x14ac:dyDescent="0.35">
      <c r="B188" s="1"/>
    </row>
    <row r="189" spans="2:2" ht="14.25" customHeight="1" x14ac:dyDescent="0.35">
      <c r="B189" s="1"/>
    </row>
    <row r="190" spans="2:2" ht="14.25" customHeight="1" x14ac:dyDescent="0.35">
      <c r="B190" s="1"/>
    </row>
    <row r="191" spans="2:2" ht="14.25" customHeight="1" x14ac:dyDescent="0.35">
      <c r="B191" s="1"/>
    </row>
    <row r="192" spans="2:2" ht="14.25" customHeight="1" x14ac:dyDescent="0.35">
      <c r="B192" s="1"/>
    </row>
    <row r="193" spans="2:2" ht="14.25" customHeight="1" x14ac:dyDescent="0.35">
      <c r="B193" s="1"/>
    </row>
    <row r="194" spans="2:2" ht="14.25" customHeight="1" x14ac:dyDescent="0.35">
      <c r="B194" s="1"/>
    </row>
    <row r="195" spans="2:2" ht="14.25" customHeight="1" x14ac:dyDescent="0.35">
      <c r="B195" s="1"/>
    </row>
    <row r="196" spans="2:2" ht="14.25" customHeight="1" x14ac:dyDescent="0.35">
      <c r="B196" s="1"/>
    </row>
    <row r="197" spans="2:2" ht="14.25" customHeight="1" x14ac:dyDescent="0.35">
      <c r="B197" s="1"/>
    </row>
    <row r="198" spans="2:2" ht="14.25" customHeight="1" x14ac:dyDescent="0.35">
      <c r="B198" s="1"/>
    </row>
    <row r="199" spans="2:2" ht="14.25" customHeight="1" x14ac:dyDescent="0.35">
      <c r="B199" s="1"/>
    </row>
    <row r="200" spans="2:2" ht="14.25" customHeight="1" x14ac:dyDescent="0.35">
      <c r="B200" s="1"/>
    </row>
    <row r="201" spans="2:2" ht="14.25" customHeight="1" x14ac:dyDescent="0.35">
      <c r="B201" s="1"/>
    </row>
    <row r="202" spans="2:2" ht="14.25" customHeight="1" x14ac:dyDescent="0.35">
      <c r="B202" s="1"/>
    </row>
    <row r="203" spans="2:2" ht="14.25" customHeight="1" x14ac:dyDescent="0.35">
      <c r="B203" s="1"/>
    </row>
    <row r="204" spans="2:2" ht="14.25" customHeight="1" x14ac:dyDescent="0.35">
      <c r="B204" s="1"/>
    </row>
    <row r="205" spans="2:2" ht="14.25" customHeight="1" x14ac:dyDescent="0.35">
      <c r="B205" s="1"/>
    </row>
    <row r="206" spans="2:2" ht="14.25" customHeight="1" x14ac:dyDescent="0.35">
      <c r="B206" s="1"/>
    </row>
    <row r="207" spans="2:2" ht="14.25" customHeight="1" x14ac:dyDescent="0.35">
      <c r="B207" s="1"/>
    </row>
    <row r="208" spans="2:2" ht="14.25" customHeight="1" x14ac:dyDescent="0.35">
      <c r="B208" s="1"/>
    </row>
    <row r="209" spans="2:2" ht="14.25" customHeight="1" x14ac:dyDescent="0.35">
      <c r="B209" s="1"/>
    </row>
    <row r="210" spans="2:2" ht="14.25" customHeight="1" x14ac:dyDescent="0.35">
      <c r="B210" s="1"/>
    </row>
    <row r="211" spans="2:2" ht="14.25" customHeight="1" x14ac:dyDescent="0.35">
      <c r="B211" s="1"/>
    </row>
    <row r="212" spans="2:2" ht="14.25" customHeight="1" x14ac:dyDescent="0.35">
      <c r="B212" s="1"/>
    </row>
    <row r="213" spans="2:2" ht="14.25" customHeight="1" x14ac:dyDescent="0.35">
      <c r="B213" s="1"/>
    </row>
    <row r="214" spans="2:2" ht="14.25" customHeight="1" x14ac:dyDescent="0.35">
      <c r="B214" s="1"/>
    </row>
    <row r="215" spans="2:2" ht="14.25" customHeight="1" x14ac:dyDescent="0.35">
      <c r="B215" s="1"/>
    </row>
    <row r="216" spans="2:2" ht="14.25" customHeight="1" x14ac:dyDescent="0.35">
      <c r="B216" s="1"/>
    </row>
    <row r="217" spans="2:2" ht="14.25" customHeight="1" x14ac:dyDescent="0.35">
      <c r="B217" s="1"/>
    </row>
    <row r="218" spans="2:2" ht="14.25" customHeight="1" x14ac:dyDescent="0.35">
      <c r="B218" s="1"/>
    </row>
    <row r="219" spans="2:2" ht="14.25" customHeight="1" x14ac:dyDescent="0.35">
      <c r="B219" s="1"/>
    </row>
    <row r="220" spans="2:2" ht="14.25" customHeight="1" x14ac:dyDescent="0.35">
      <c r="B220" s="1"/>
    </row>
    <row r="221" spans="2:2" ht="14.25" customHeight="1" x14ac:dyDescent="0.35">
      <c r="B221" s="1"/>
    </row>
    <row r="222" spans="2:2" ht="14.25" customHeight="1" x14ac:dyDescent="0.35">
      <c r="B222" s="1"/>
    </row>
    <row r="223" spans="2:2" ht="14.25" customHeight="1" x14ac:dyDescent="0.35">
      <c r="B223" s="1"/>
    </row>
    <row r="224" spans="2:2" ht="14.25" customHeight="1" x14ac:dyDescent="0.35">
      <c r="B224" s="1"/>
    </row>
    <row r="225" spans="2:2" ht="14.25" customHeight="1" x14ac:dyDescent="0.35">
      <c r="B225" s="1"/>
    </row>
    <row r="226" spans="2:2" ht="14.25" customHeight="1" x14ac:dyDescent="0.35">
      <c r="B226" s="1"/>
    </row>
    <row r="227" spans="2:2" ht="14.25" customHeight="1" x14ac:dyDescent="0.35">
      <c r="B227" s="1"/>
    </row>
    <row r="228" spans="2:2" ht="14.25" customHeight="1" x14ac:dyDescent="0.35">
      <c r="B228" s="1"/>
    </row>
    <row r="229" spans="2:2" ht="14.25" customHeight="1" x14ac:dyDescent="0.35">
      <c r="B229" s="1"/>
    </row>
    <row r="230" spans="2:2" ht="14.25" customHeight="1" x14ac:dyDescent="0.35">
      <c r="B230" s="1"/>
    </row>
    <row r="231" spans="2:2" ht="14.25" customHeight="1" x14ac:dyDescent="0.35">
      <c r="B231" s="1"/>
    </row>
    <row r="232" spans="2:2" ht="14.25" customHeight="1" x14ac:dyDescent="0.35">
      <c r="B232" s="1"/>
    </row>
    <row r="233" spans="2:2" ht="14.25" customHeight="1" x14ac:dyDescent="0.35">
      <c r="B233" s="1"/>
    </row>
    <row r="234" spans="2:2" ht="14.25" customHeight="1" x14ac:dyDescent="0.35">
      <c r="B234" s="1"/>
    </row>
    <row r="235" spans="2:2" ht="14.25" customHeight="1" x14ac:dyDescent="0.35">
      <c r="B235" s="1"/>
    </row>
    <row r="236" spans="2:2" ht="14.25" customHeight="1" x14ac:dyDescent="0.35">
      <c r="B236" s="1"/>
    </row>
    <row r="237" spans="2:2" ht="14.25" customHeight="1" x14ac:dyDescent="0.35">
      <c r="B237" s="1"/>
    </row>
    <row r="238" spans="2:2" ht="14.25" customHeight="1" x14ac:dyDescent="0.35">
      <c r="B238" s="1"/>
    </row>
    <row r="239" spans="2:2" ht="14.25" customHeight="1" x14ac:dyDescent="0.35">
      <c r="B239" s="1"/>
    </row>
    <row r="240" spans="2:2" ht="14.25" customHeight="1" x14ac:dyDescent="0.35">
      <c r="B240" s="1"/>
    </row>
    <row r="241" spans="2:2" ht="14.25" customHeight="1" x14ac:dyDescent="0.35">
      <c r="B241" s="1"/>
    </row>
    <row r="242" spans="2:2" ht="14.25" customHeight="1" x14ac:dyDescent="0.35">
      <c r="B242" s="1"/>
    </row>
    <row r="243" spans="2:2" ht="14.25" customHeight="1" x14ac:dyDescent="0.35">
      <c r="B243" s="1"/>
    </row>
    <row r="244" spans="2:2" ht="15.75" customHeight="1" x14ac:dyDescent="0.3"/>
    <row r="245" spans="2:2" ht="15.75" customHeight="1" x14ac:dyDescent="0.3"/>
    <row r="246" spans="2:2" ht="15.75" customHeight="1" x14ac:dyDescent="0.3"/>
    <row r="247" spans="2:2" ht="15.75" customHeight="1" x14ac:dyDescent="0.3"/>
    <row r="248" spans="2:2" ht="15.75" customHeight="1" x14ac:dyDescent="0.3"/>
    <row r="249" spans="2:2" ht="15.75" customHeight="1" x14ac:dyDescent="0.3"/>
    <row r="250" spans="2:2" ht="15.75" customHeight="1" x14ac:dyDescent="0.3"/>
    <row r="251" spans="2:2" ht="15.75" customHeight="1" x14ac:dyDescent="0.3"/>
    <row r="252" spans="2:2" ht="15.75" customHeight="1" x14ac:dyDescent="0.3"/>
    <row r="253" spans="2:2" ht="15.75" customHeight="1" x14ac:dyDescent="0.3"/>
    <row r="254" spans="2:2" ht="15.75" customHeight="1" x14ac:dyDescent="0.3"/>
    <row r="255" spans="2:2" ht="15.75" customHeight="1" x14ac:dyDescent="0.3"/>
    <row r="256" spans="2:2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3">
    <mergeCell ref="C2:N2"/>
    <mergeCell ref="O2:R2"/>
    <mergeCell ref="S2:V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Ресурсы</vt:lpstr>
      <vt:lpstr>Объем рынка</vt:lpstr>
      <vt:lpstr>Данные</vt:lpstr>
      <vt:lpstr>Бюджет инвестиций</vt:lpstr>
      <vt:lpstr>Расчет себестоимости</vt:lpstr>
      <vt:lpstr>План продаж</vt:lpstr>
      <vt:lpstr>БДР + эффективность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2022-01-29T13:27:54Z</dcterms:created>
  <dcterms:modified xsi:type="dcterms:W3CDTF">2022-02-05T14:34:19Z</dcterms:modified>
</cp:coreProperties>
</file>