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425" windowHeight="10365" activeTab="6"/>
  </bookViews>
  <sheets>
    <sheet name="Ресурсы" sheetId="1" r:id="rId1"/>
    <sheet name="Объем рынка" sheetId="2" r:id="rId2"/>
    <sheet name="Данные" sheetId="3" r:id="rId3"/>
    <sheet name="Бюджет инвестиций" sheetId="4" r:id="rId4"/>
    <sheet name="План продаж" sheetId="6" r:id="rId5"/>
    <sheet name="Расчет себестоимости" sheetId="5" r:id="rId6"/>
    <sheet name="БДР + эффективность" sheetId="7" r:id="rId7"/>
    <sheet name="Лист1" sheetId="8" r:id="rId8"/>
  </sheets>
  <externalReferences>
    <externalReference r:id="rId9"/>
  </externalReferenc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7" l="1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C45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N34" i="7"/>
  <c r="R34" i="7"/>
  <c r="V34" i="7"/>
  <c r="V9" i="7"/>
  <c r="R9" i="7"/>
  <c r="N9" i="7"/>
  <c r="V41" i="7"/>
  <c r="R41" i="7"/>
  <c r="N41" i="7"/>
  <c r="C38" i="7"/>
  <c r="H34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C33" i="7"/>
  <c r="D22" i="7"/>
  <c r="D20" i="7" l="1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T30" i="7" s="1"/>
  <c r="T31" i="7" s="1"/>
  <c r="U20" i="7"/>
  <c r="V20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C20" i="7"/>
  <c r="P30" i="7" l="1"/>
  <c r="P31" i="7" s="1"/>
  <c r="H30" i="7"/>
  <c r="H31" i="7" s="1"/>
  <c r="H32" i="7" s="1"/>
  <c r="L30" i="7"/>
  <c r="D30" i="7"/>
  <c r="D31" i="7" s="1"/>
  <c r="D32" i="7" s="1"/>
  <c r="T32" i="7"/>
  <c r="P32" i="7"/>
  <c r="U30" i="7"/>
  <c r="Q30" i="7"/>
  <c r="L31" i="7"/>
  <c r="L32" i="7" s="1"/>
  <c r="M30" i="7"/>
  <c r="I30" i="7"/>
  <c r="E30" i="7"/>
  <c r="W20" i="7"/>
  <c r="S30" i="7"/>
  <c r="O30" i="7"/>
  <c r="K30" i="7"/>
  <c r="G30" i="7"/>
  <c r="V30" i="7"/>
  <c r="R30" i="7"/>
  <c r="N30" i="7"/>
  <c r="J30" i="7"/>
  <c r="F30" i="7"/>
  <c r="Q31" i="7" l="1"/>
  <c r="Q32" i="7" s="1"/>
  <c r="R31" i="7"/>
  <c r="R32" i="7" s="1"/>
  <c r="U31" i="7"/>
  <c r="U32" i="7" s="1"/>
  <c r="V31" i="7"/>
  <c r="V32" i="7" s="1"/>
  <c r="S31" i="7"/>
  <c r="S32" i="7" s="1"/>
  <c r="O31" i="7"/>
  <c r="O32" i="7" s="1"/>
  <c r="E31" i="7"/>
  <c r="E32" i="7" s="1"/>
  <c r="F31" i="7"/>
  <c r="F32" i="7" s="1"/>
  <c r="I31" i="7"/>
  <c r="I32" i="7" s="1"/>
  <c r="J31" i="7"/>
  <c r="J32" i="7" s="1"/>
  <c r="G31" i="7"/>
  <c r="G32" i="7" s="1"/>
  <c r="M31" i="7"/>
  <c r="M32" i="7" s="1"/>
  <c r="N31" i="7"/>
  <c r="N32" i="7" s="1"/>
  <c r="K31" i="7"/>
  <c r="K32" i="7" s="1"/>
  <c r="C29" i="7"/>
  <c r="C30" i="7" s="1"/>
  <c r="C31" i="7" l="1"/>
  <c r="C32" i="7" s="1"/>
  <c r="W29" i="7"/>
  <c r="C37" i="7" s="1"/>
  <c r="C41" i="7" l="1"/>
  <c r="C39" i="7"/>
  <c r="W32" i="7"/>
  <c r="E34" i="7"/>
</calcChain>
</file>

<file path=xl/sharedStrings.xml><?xml version="1.0" encoding="utf-8"?>
<sst xmlns="http://schemas.openxmlformats.org/spreadsheetml/2006/main" count="273" uniqueCount="193">
  <si>
    <t>Доступные ресурсы</t>
  </si>
  <si>
    <t>Материальные ресурсы</t>
  </si>
  <si>
    <t>Информационные ресурсы</t>
  </si>
  <si>
    <t>Трудовые ресурсы</t>
  </si>
  <si>
    <t>Финансовые ресурсы</t>
  </si>
  <si>
    <t>Необходимые для реализации ресурсы</t>
  </si>
  <si>
    <t>Способ получения</t>
  </si>
  <si>
    <t>Объем рынка</t>
  </si>
  <si>
    <t>Потенциальный</t>
  </si>
  <si>
    <t>Фактический</t>
  </si>
  <si>
    <t>Доступный</t>
  </si>
  <si>
    <t>Факторы и показатели</t>
  </si>
  <si>
    <t>Факторы и показатели проекта "___________"</t>
  </si>
  <si>
    <t>В количественном выражении – единицы продукции</t>
  </si>
  <si>
    <t>В денежном выражении – в денежных единицах</t>
  </si>
  <si>
    <t>В объемном – баррель, метр</t>
  </si>
  <si>
    <t>Для КЗ потом убрать</t>
  </si>
  <si>
    <t>Период</t>
  </si>
  <si>
    <t>Описание</t>
  </si>
  <si>
    <t>Границы рынка</t>
  </si>
  <si>
    <t>За какой период будет рассчитана емкость рынка (месяц, квартал, полугодие, год), в том числе год?</t>
  </si>
  <si>
    <t>Критерии для расчета потенциала</t>
  </si>
  <si>
    <t>По какому региону будет рассчитана доля рынка (США, Россия, Западная Европа, Азия, Дальний Восток и т.п.)?</t>
  </si>
  <si>
    <t>Аудитория</t>
  </si>
  <si>
    <t>Какой показатель будет взят за основу расчета потенциальной емкости рынка – возможный уровень производства или возможный уровень потребления?</t>
  </si>
  <si>
    <t>Товарные группы</t>
  </si>
  <si>
    <t>Какая аудитория будет учитываться в расчете емкости рынка (все население 18+, женщины 35-55 со средним уровнем дохода, все люди в возрасте от 55 лет, молодые семьи и т.д.)?</t>
  </si>
  <si>
    <t>Единица измерения</t>
  </si>
  <si>
    <t>Какие группы товаров будут учитываться при расчете емкости рынка (на примере рынка автомобилей – только автомобили или автомобили+запчасти или автомобили+запчасти+услуги сервиса)?</t>
  </si>
  <si>
    <t>Источники</t>
  </si>
  <si>
    <t>Что будет являться единицей измерения при расчете емкости рынка (валюта, единица продукции или объем продукции)?</t>
  </si>
  <si>
    <t>...</t>
  </si>
  <si>
    <t>Какая информация необходима для расчета емкости рынка, источники получения данной информации?</t>
  </si>
  <si>
    <t>Пояснения и обоснования (при необходимости)</t>
  </si>
  <si>
    <t>ОКВЭД</t>
  </si>
  <si>
    <t>ВЭД</t>
  </si>
  <si>
    <t>Сборы за сопровождение</t>
  </si>
  <si>
    <t>Пошлины</t>
  </si>
  <si>
    <t>НДС и акцизы</t>
  </si>
  <si>
    <t>Организационно-правовая форма</t>
  </si>
  <si>
    <t>Лицензирование/сертификация/
аккредитация деятельности</t>
  </si>
  <si>
    <t>Расходы на обеспечение денежного оборота (банковское обслуживание, обслуживание расчетного счета и т д...)</t>
  </si>
  <si>
    <t>Расходы на бухгалтерский учет</t>
  </si>
  <si>
    <t>Расходы на ККТ</t>
  </si>
  <si>
    <t>Налоговые ставки</t>
  </si>
  <si>
    <t>Налоговые льготы</t>
  </si>
  <si>
    <t>Величины страховых взносов</t>
  </si>
  <si>
    <t>Ставка дисконтирования</t>
  </si>
  <si>
    <r>
      <rPr>
        <i/>
        <sz val="9"/>
        <color theme="1"/>
        <rFont val="Calibri"/>
        <family val="2"/>
        <charset val="204"/>
      </rPr>
      <t>Формула Фишера: r = r</t>
    </r>
    <r>
      <rPr>
        <i/>
        <vertAlign val="subscript"/>
        <sz val="9"/>
        <color theme="1"/>
        <rFont val="Calibri"/>
        <family val="2"/>
        <charset val="204"/>
      </rPr>
      <t xml:space="preserve">m </t>
    </r>
    <r>
      <rPr>
        <i/>
        <sz val="9"/>
        <color theme="1"/>
        <rFont val="Calibri"/>
        <family val="2"/>
        <charset val="204"/>
      </rPr>
      <t>+ i
где r</t>
    </r>
    <r>
      <rPr>
        <i/>
        <vertAlign val="subscript"/>
        <sz val="9"/>
        <color theme="1"/>
        <rFont val="Calibri"/>
        <family val="2"/>
        <charset val="204"/>
      </rPr>
      <t>m</t>
    </r>
    <r>
      <rPr>
        <i/>
        <sz val="9"/>
        <color theme="1"/>
        <rFont val="Calibri"/>
        <family val="2"/>
        <charset val="204"/>
      </rPr>
      <t xml:space="preserve"> - реальная процентная ставка, i - уровень инфляции. 
r</t>
    </r>
    <r>
      <rPr>
        <i/>
        <vertAlign val="subscript"/>
        <sz val="9"/>
        <color theme="1"/>
        <rFont val="Calibri"/>
        <family val="2"/>
        <charset val="204"/>
      </rPr>
      <t>m</t>
    </r>
    <r>
      <rPr>
        <i/>
        <sz val="9"/>
        <color theme="1"/>
        <rFont val="Calibri"/>
        <family val="2"/>
        <charset val="204"/>
      </rPr>
      <t xml:space="preserve"> можно расчитать исходя из значения кривой безкупонной доходности https://cbr.ru/hd_base/zcyc_params/ 
i - по инфляционным ожиданиям https://cbr.ru/analytics/dkp/inflationary_expectations/ </t>
    </r>
  </si>
  <si>
    <t>Наименование</t>
  </si>
  <si>
    <t>Количество</t>
  </si>
  <si>
    <t>Цена за 1 ед.</t>
  </si>
  <si>
    <t>Стоимость</t>
  </si>
  <si>
    <t>ИТОГО:</t>
  </si>
  <si>
    <t>Наименование товара/услуги</t>
  </si>
  <si>
    <t>Прямые издержки</t>
  </si>
  <si>
    <t>Косвенные издержки</t>
  </si>
  <si>
    <t>Затраты, руб.</t>
  </si>
  <si>
    <t>Модель кулькуляции</t>
  </si>
  <si>
    <t>Себестоимость</t>
  </si>
  <si>
    <t>Цена</t>
  </si>
  <si>
    <t>Маржинальность</t>
  </si>
  <si>
    <t>Объемы продаж, ед.</t>
  </si>
  <si>
    <t>1 год</t>
  </si>
  <si>
    <t>2 год</t>
  </si>
  <si>
    <t>3 год</t>
  </si>
  <si>
    <t>1 кв</t>
  </si>
  <si>
    <t>2 кв</t>
  </si>
  <si>
    <t>3 кв</t>
  </si>
  <si>
    <t>4 кв</t>
  </si>
  <si>
    <t>Доходы, руб.</t>
  </si>
  <si>
    <t>Расходы, руб.</t>
  </si>
  <si>
    <t>Постоянные</t>
  </si>
  <si>
    <t>Переменные</t>
  </si>
  <si>
    <t>EBIT</t>
  </si>
  <si>
    <t>Налог</t>
  </si>
  <si>
    <t>Прибыль, руб.</t>
  </si>
  <si>
    <t>Точка безубыточности в количественном выражении</t>
  </si>
  <si>
    <t>ТБ, ед.</t>
  </si>
  <si>
    <t>Точка безубыточности в стоимостном выражении</t>
  </si>
  <si>
    <t>ТБ, руб.</t>
  </si>
  <si>
    <t>Инвестиции</t>
  </si>
  <si>
    <t>Чистая стоимость проекта = сумма прибыли и инвестиций за весь период реализации.</t>
  </si>
  <si>
    <t>NV</t>
  </si>
  <si>
    <t>Средняя величина доходности проекта = средняя прибыль/сумма инвестиций</t>
  </si>
  <si>
    <t>ARR</t>
  </si>
  <si>
    <t>Сумма всей прибыли и всех инвестиций нарастающим итогом</t>
  </si>
  <si>
    <t>Нарастающий денежный поток</t>
  </si>
  <si>
    <t>Период окупаемости</t>
  </si>
  <si>
    <t>PP</t>
  </si>
  <si>
    <t>Индекс доходности = NV/I</t>
  </si>
  <si>
    <t>PI</t>
  </si>
  <si>
    <r>
      <rPr>
        <i/>
        <sz val="9"/>
        <color theme="1"/>
        <rFont val="Calibri"/>
        <family val="2"/>
        <charset val="204"/>
      </rPr>
      <t>K</t>
    </r>
    <r>
      <rPr>
        <i/>
        <vertAlign val="subscript"/>
        <sz val="9"/>
        <color theme="1"/>
        <rFont val="Calibri"/>
        <family val="2"/>
        <charset val="204"/>
      </rPr>
      <t>d</t>
    </r>
    <r>
      <rPr>
        <i/>
        <sz val="9"/>
        <color theme="1"/>
        <rFont val="Calibri"/>
        <family val="2"/>
        <charset val="204"/>
      </rPr>
      <t>=1/(1+r/p)</t>
    </r>
    <r>
      <rPr>
        <i/>
        <vertAlign val="superscript"/>
        <sz val="9"/>
        <color theme="1"/>
        <rFont val="Calibri"/>
        <family val="2"/>
        <charset val="204"/>
      </rPr>
      <t xml:space="preserve">n
</t>
    </r>
    <r>
      <rPr>
        <i/>
        <sz val="9"/>
        <color theme="1"/>
        <rFont val="Calibri"/>
        <family val="2"/>
        <charset val="204"/>
      </rPr>
      <t>r - ставка дисконтирования,
p - количество периодов, на которые вы делите год в своих расчетах. Например r/12 для расчета на каждый месяц, r/4 для расчета по кварталам.
n - номер периода, где 0 - стартовый период запуска проекта, на котором привлекаются инвестиции.</t>
    </r>
  </si>
  <si>
    <t>Коэффициент дисконтирования</t>
  </si>
  <si>
    <t>=Прибыль*Коэффициент дисконтирования</t>
  </si>
  <si>
    <t>Дисконтированная прибыль</t>
  </si>
  <si>
    <t>=Инвестиции*Коэффициент дисконтирования</t>
  </si>
  <si>
    <t>Дисконтированные инвестиции</t>
  </si>
  <si>
    <t>Сумма всей дисконтированной прибыли и всех дисконтированных инвестиций нарастающим итогом</t>
  </si>
  <si>
    <t>Нарастающий дисконтированный денежный поток</t>
  </si>
  <si>
    <t>NPV - чистая приведенная стоимость проекта = сумма дисконтированной прибыли и дисконтированных инвестиций за весь период реализации.</t>
  </si>
  <si>
    <t>NPV</t>
  </si>
  <si>
    <t>IRR - внутренняя норма доходности = ВСД(нарастающие дисконтированные денежные потоки за все периоды)</t>
  </si>
  <si>
    <t>IRR</t>
  </si>
  <si>
    <t xml:space="preserve">Дисконтированный период окупаемости </t>
  </si>
  <si>
    <t>DPP</t>
  </si>
  <si>
    <t>футболки</t>
  </si>
  <si>
    <t>кепки</t>
  </si>
  <si>
    <t>кроссовки</t>
  </si>
  <si>
    <t>итого</t>
  </si>
  <si>
    <t>бейсболки</t>
  </si>
  <si>
    <t>термохромные краски</t>
  </si>
  <si>
    <t>светоотражающая лента</t>
  </si>
  <si>
    <t>швейные машинки</t>
  </si>
  <si>
    <t>столы</t>
  </si>
  <si>
    <t>нитки, иголки и т.п.</t>
  </si>
  <si>
    <t>размещение рекламы в интернете</t>
  </si>
  <si>
    <t>создание и размещение плакатов в городе</t>
  </si>
  <si>
    <t>5 упаковок по 100 метров</t>
  </si>
  <si>
    <t>помещение</t>
  </si>
  <si>
    <t>взять в аренду у бизнес-инкубатора</t>
  </si>
  <si>
    <t>сырье</t>
  </si>
  <si>
    <t>заказать у поставщика</t>
  </si>
  <si>
    <t>оборудование</t>
  </si>
  <si>
    <t>закупить по доступной цене на рынках сбыта</t>
  </si>
  <si>
    <t>технология производства</t>
  </si>
  <si>
    <t>узнать с помощью сети Интернет</t>
  </si>
  <si>
    <t>швеи</t>
  </si>
  <si>
    <t>найти молодых и амбициозных специалистов</t>
  </si>
  <si>
    <t>дизайнеры</t>
  </si>
  <si>
    <t>договориться с друзьями - будущими дизайнерами</t>
  </si>
  <si>
    <t>уборщица</t>
  </si>
  <si>
    <t>дать объявление</t>
  </si>
  <si>
    <t>раскройщик</t>
  </si>
  <si>
    <t>найти молодого и амбициозного специалиста</t>
  </si>
  <si>
    <t>дополнительный работник</t>
  </si>
  <si>
    <t>блогеры</t>
  </si>
  <si>
    <t>найти в Интернете</t>
  </si>
  <si>
    <t>заёмный капитал</t>
  </si>
  <si>
    <t>найти инвестора или взять в кредит</t>
  </si>
  <si>
    <t>Итого пост. Расх.</t>
  </si>
  <si>
    <t>Итого перем расх</t>
  </si>
  <si>
    <t>аренда</t>
  </si>
  <si>
    <t>зарплаты сотрудникам</t>
  </si>
  <si>
    <t>реклама</t>
  </si>
  <si>
    <t>электроэнергия</t>
  </si>
  <si>
    <t>всего расходов</t>
  </si>
  <si>
    <t>сред приб</t>
  </si>
  <si>
    <t>сред расх</t>
  </si>
  <si>
    <t>6 мес</t>
  </si>
  <si>
    <t>расходы</t>
  </si>
  <si>
    <t>306.405</t>
  </si>
  <si>
    <t>7 мес</t>
  </si>
  <si>
    <t>футболка</t>
  </si>
  <si>
    <t>футболка белая женская</t>
  </si>
  <si>
    <t>футболка белая мужская</t>
  </si>
  <si>
    <t>футболка черная женская</t>
  </si>
  <si>
    <t>футболка черная мужская</t>
  </si>
  <si>
    <t>бейсболка</t>
  </si>
  <si>
    <t>кепка мужская белая</t>
  </si>
  <si>
    <t>кепка женская белая</t>
  </si>
  <si>
    <t>кепка мужская черная</t>
  </si>
  <si>
    <t>кепка женская черная</t>
  </si>
  <si>
    <t>кроссовки женские белые</t>
  </si>
  <si>
    <t>кроссовки мужские белые</t>
  </si>
  <si>
    <t>кроссовки женские черные</t>
  </si>
  <si>
    <t>кроссовки мужские черные</t>
  </si>
  <si>
    <t>носки</t>
  </si>
  <si>
    <t>шорты</t>
  </si>
  <si>
    <t>брюки</t>
  </si>
  <si>
    <t>рубашки</t>
  </si>
  <si>
    <t>13.30; 13.30.1; 13.30.4; 14.14; 14.14.2; 14.14.22; 14.14.24; 14.14.4</t>
  </si>
  <si>
    <t>не требуется</t>
  </si>
  <si>
    <t>индивидуальное предпринимательство</t>
  </si>
  <si>
    <t>1000 руб/месяц</t>
  </si>
  <si>
    <t>самостоятельно</t>
  </si>
  <si>
    <t>нет</t>
  </si>
  <si>
    <t>год</t>
  </si>
  <si>
    <t>Россия</t>
  </si>
  <si>
    <t>возможный уровень потребления</t>
  </si>
  <si>
    <t>жители Российской Федерации от 18 до 30 лет</t>
  </si>
  <si>
    <t>одежда (футболки, кепки, кроссовки)</t>
  </si>
  <si>
    <t>20 млн наборов (футболка+кепка+кроссовки)</t>
  </si>
  <si>
    <t>60 трлн руб</t>
  </si>
  <si>
    <t>100 тысяч наборов</t>
  </si>
  <si>
    <t>300 млн руб</t>
  </si>
  <si>
    <t>19,9 млн</t>
  </si>
  <si>
    <t>59,7 трлн руб</t>
  </si>
  <si>
    <t>валюта, единица продукции</t>
  </si>
  <si>
    <t>федеральная служба государственной статистики</t>
  </si>
  <si>
    <t>собственные денежные средства</t>
  </si>
  <si>
    <t>капитал, заемный у родителей</t>
  </si>
  <si>
    <t>16000 руб. + 12 500 руб./мес.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</si>
</sst>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Arial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rgb="FF333333"/>
      <name val="Roboto"/>
    </font>
    <font>
      <i/>
      <sz val="9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9"/>
      <color rgb="FFA5A5A5"/>
      <name val="Calibri"/>
      <family val="2"/>
      <charset val="204"/>
    </font>
    <font>
      <i/>
      <vertAlign val="subscript"/>
      <sz val="9"/>
      <color theme="1"/>
      <name val="Calibri"/>
      <family val="2"/>
      <charset val="204"/>
    </font>
    <font>
      <i/>
      <vertAlign val="superscript"/>
      <sz val="9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i/>
      <sz val="14"/>
      <color rgb="FFA5A5A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2F2F2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4" fillId="0" borderId="0" xfId="0" applyFont="1"/>
    <xf numFmtId="0" fontId="1" fillId="0" borderId="24" xfId="0" applyFont="1" applyBorder="1" applyAlignment="1">
      <alignment wrapText="1"/>
    </xf>
    <xf numFmtId="0" fontId="5" fillId="4" borderId="0" xfId="0" applyFont="1" applyFill="1"/>
    <xf numFmtId="0" fontId="5" fillId="0" borderId="0" xfId="0" applyFont="1"/>
    <xf numFmtId="0" fontId="1" fillId="3" borderId="24" xfId="0" applyFont="1" applyFill="1" applyBorder="1" applyAlignment="1">
      <alignment wrapText="1"/>
    </xf>
    <xf numFmtId="0" fontId="4" fillId="0" borderId="24" xfId="0" applyFont="1" applyBorder="1"/>
    <xf numFmtId="0" fontId="1" fillId="3" borderId="24" xfId="0" applyFont="1" applyFill="1" applyBorder="1" applyAlignment="1">
      <alignment horizontal="left" wrapText="1"/>
    </xf>
    <xf numFmtId="0" fontId="1" fillId="0" borderId="24" xfId="0" applyFont="1" applyBorder="1"/>
    <xf numFmtId="0" fontId="6" fillId="0" borderId="24" xfId="0" applyFont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23" xfId="0" applyFont="1" applyBorder="1"/>
    <xf numFmtId="0" fontId="2" fillId="0" borderId="3" xfId="0" applyFont="1" applyBorder="1"/>
    <xf numFmtId="0" fontId="1" fillId="2" borderId="24" xfId="0" applyFont="1" applyFill="1" applyBorder="1" applyAlignment="1">
      <alignment horizontal="center"/>
    </xf>
    <xf numFmtId="0" fontId="1" fillId="0" borderId="29" xfId="0" applyFont="1" applyBorder="1"/>
    <xf numFmtId="0" fontId="1" fillId="3" borderId="2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/>
    <xf numFmtId="0" fontId="6" fillId="0" borderId="24" xfId="0" quotePrefix="1" applyFont="1" applyBorder="1" applyAlignment="1">
      <alignment wrapText="1"/>
    </xf>
    <xf numFmtId="0" fontId="1" fillId="0" borderId="27" xfId="0" applyFont="1" applyBorder="1"/>
    <xf numFmtId="0" fontId="6" fillId="0" borderId="24" xfId="0" quotePrefix="1" applyFont="1" applyBorder="1"/>
    <xf numFmtId="0" fontId="7" fillId="0" borderId="24" xfId="0" applyFont="1" applyBorder="1"/>
    <xf numFmtId="3" fontId="1" fillId="0" borderId="20" xfId="0" applyNumberFormat="1" applyFont="1" applyBorder="1"/>
    <xf numFmtId="3" fontId="1" fillId="0" borderId="24" xfId="0" applyNumberFormat="1" applyFont="1" applyBorder="1"/>
    <xf numFmtId="0" fontId="1" fillId="0" borderId="21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3" xfId="0" applyFont="1" applyBorder="1" applyAlignment="1">
      <alignment wrapText="1"/>
    </xf>
    <xf numFmtId="3" fontId="1" fillId="0" borderId="20" xfId="0" applyNumberFormat="1" applyFont="1" applyBorder="1" applyAlignment="1"/>
    <xf numFmtId="3" fontId="1" fillId="0" borderId="24" xfId="0" applyNumberFormat="1" applyFont="1" applyBorder="1" applyAlignment="1"/>
    <xf numFmtId="3" fontId="1" fillId="0" borderId="22" xfId="0" applyNumberFormat="1" applyFont="1" applyBorder="1" applyAlignment="1"/>
    <xf numFmtId="0" fontId="1" fillId="0" borderId="36" xfId="0" applyFont="1" applyBorder="1" applyAlignment="1">
      <alignment wrapText="1"/>
    </xf>
    <xf numFmtId="3" fontId="11" fillId="0" borderId="0" xfId="0" applyNumberFormat="1" applyFont="1" applyAlignment="1"/>
    <xf numFmtId="0" fontId="0" fillId="0" borderId="0" xfId="0"/>
    <xf numFmtId="3" fontId="1" fillId="0" borderId="0" xfId="0" applyNumberFormat="1" applyFont="1"/>
    <xf numFmtId="9" fontId="1" fillId="0" borderId="0" xfId="0" applyNumberFormat="1" applyFont="1"/>
    <xf numFmtId="0" fontId="0" fillId="5" borderId="0" xfId="0" applyFont="1" applyFill="1" applyAlignment="1"/>
    <xf numFmtId="0" fontId="1" fillId="6" borderId="39" xfId="0" applyFont="1" applyFill="1" applyBorder="1" applyAlignment="1">
      <alignment horizontal="center"/>
    </xf>
    <xf numFmtId="0" fontId="1" fillId="5" borderId="21" xfId="0" applyFont="1" applyFill="1" applyBorder="1"/>
    <xf numFmtId="3" fontId="1" fillId="5" borderId="21" xfId="0" applyNumberFormat="1" applyFont="1" applyFill="1" applyBorder="1"/>
    <xf numFmtId="3" fontId="1" fillId="5" borderId="24" xfId="0" applyNumberFormat="1" applyFont="1" applyFill="1" applyBorder="1" applyAlignment="1"/>
    <xf numFmtId="3" fontId="1" fillId="5" borderId="20" xfId="0" applyNumberFormat="1" applyFont="1" applyFill="1" applyBorder="1" applyAlignment="1"/>
    <xf numFmtId="3" fontId="1" fillId="5" borderId="21" xfId="0" applyNumberFormat="1" applyFont="1" applyFill="1" applyBorder="1" applyAlignment="1"/>
    <xf numFmtId="3" fontId="1" fillId="5" borderId="22" xfId="0" applyNumberFormat="1" applyFont="1" applyFill="1" applyBorder="1" applyAlignment="1"/>
    <xf numFmtId="3" fontId="1" fillId="5" borderId="0" xfId="0" applyNumberFormat="1" applyFont="1" applyFill="1"/>
    <xf numFmtId="0" fontId="1" fillId="5" borderId="0" xfId="0" applyFont="1" applyFill="1"/>
    <xf numFmtId="0" fontId="1" fillId="5" borderId="24" xfId="0" applyFont="1" applyFill="1" applyBorder="1"/>
    <xf numFmtId="3" fontId="1" fillId="5" borderId="24" xfId="0" applyNumberFormat="1" applyFont="1" applyFill="1" applyBorder="1"/>
    <xf numFmtId="3" fontId="8" fillId="0" borderId="24" xfId="0" applyNumberFormat="1" applyFont="1" applyBorder="1" applyAlignment="1">
      <alignment wrapText="1"/>
    </xf>
    <xf numFmtId="3" fontId="12" fillId="0" borderId="24" xfId="0" applyNumberFormat="1" applyFont="1" applyBorder="1" applyAlignment="1">
      <alignment wrapText="1"/>
    </xf>
    <xf numFmtId="3" fontId="0" fillId="0" borderId="0" xfId="0" applyNumberFormat="1" applyFont="1" applyAlignment="1"/>
    <xf numFmtId="0" fontId="1" fillId="0" borderId="8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wrapText="1"/>
    </xf>
    <xf numFmtId="0" fontId="3" fillId="0" borderId="15" xfId="0" applyFont="1" applyBorder="1"/>
    <xf numFmtId="0" fontId="2" fillId="2" borderId="1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3" fillId="0" borderId="30" xfId="0" applyFont="1" applyBorder="1"/>
    <xf numFmtId="0" fontId="1" fillId="2" borderId="31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1" fillId="2" borderId="34" xfId="0" applyFont="1" applyFill="1" applyBorder="1" applyAlignment="1">
      <alignment horizontal="center"/>
    </xf>
    <xf numFmtId="0" fontId="3" fillId="0" borderId="35" xfId="0" applyFont="1" applyBorder="1"/>
    <xf numFmtId="0" fontId="1" fillId="3" borderId="14" xfId="0" applyFont="1" applyFill="1" applyBorder="1" applyAlignment="1">
      <alignment horizontal="center"/>
    </xf>
    <xf numFmtId="9" fontId="6" fillId="3" borderId="14" xfId="0" applyNumberFormat="1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3" fillId="0" borderId="28" xfId="0" applyFont="1" applyBorder="1"/>
    <xf numFmtId="0" fontId="1" fillId="2" borderId="14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/>
    </xf>
    <xf numFmtId="0" fontId="3" fillId="0" borderId="29" xfId="0" applyFont="1" applyBorder="1"/>
    <xf numFmtId="0" fontId="1" fillId="0" borderId="0" xfId="0" applyFont="1" applyAlignment="1">
      <alignment horizontal="center"/>
    </xf>
    <xf numFmtId="0" fontId="1" fillId="0" borderId="40" xfId="0" applyFont="1" applyBorder="1" applyAlignment="1">
      <alignment horizontal="center"/>
    </xf>
    <xf numFmtId="0" fontId="0" fillId="0" borderId="41" xfId="0" applyBorder="1" applyAlignment="1">
      <alignment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0" fontId="0" fillId="7" borderId="46" xfId="0" applyFill="1" applyBorder="1" applyAlignment="1">
      <alignment horizontal="right" wrapText="1"/>
    </xf>
    <xf numFmtId="0" fontId="0" fillId="7" borderId="1" xfId="0" applyFill="1" applyBorder="1" applyAlignment="1">
      <alignment wrapText="1"/>
    </xf>
    <xf numFmtId="0" fontId="0" fillId="7" borderId="2" xfId="0" applyFill="1" applyBorder="1" applyAlignment="1">
      <alignment wrapText="1"/>
    </xf>
    <xf numFmtId="0" fontId="0" fillId="7" borderId="3" xfId="0" applyFill="1" applyBorder="1" applyAlignment="1">
      <alignment wrapText="1"/>
    </xf>
    <xf numFmtId="9" fontId="14" fillId="7" borderId="1" xfId="0" applyNumberFormat="1" applyFont="1" applyFill="1" applyBorder="1" applyAlignment="1">
      <alignment horizontal="center" wrapText="1"/>
    </xf>
    <xf numFmtId="0" fontId="14" fillId="7" borderId="2" xfId="0" applyFont="1" applyFill="1" applyBorder="1" applyAlignment="1">
      <alignment horizontal="center" wrapText="1"/>
    </xf>
    <xf numFmtId="0" fontId="14" fillId="7" borderId="3" xfId="0" applyFont="1" applyFill="1" applyBorder="1" applyAlignment="1">
      <alignment horizont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8" borderId="44" xfId="0" applyFill="1" applyBorder="1" applyAlignment="1">
      <alignment horizontal="center" vertical="center" wrapText="1"/>
    </xf>
    <xf numFmtId="0" fontId="0" fillId="8" borderId="45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9" fontId="0" fillId="0" borderId="45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49" xfId="0" applyBorder="1" applyAlignment="1">
      <alignment horizontal="center" wrapText="1"/>
    </xf>
    <xf numFmtId="3" fontId="0" fillId="0" borderId="45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BA0~1/AppData/Local/Temp/&#1073;&#1080;&#1079;&#1085;&#1077;&#1089;/World%20skil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урсы"/>
      <sheetName val="объем рынка"/>
      <sheetName val="данные"/>
      <sheetName val="бюджет инвестиций"/>
      <sheetName val="расчёт себестоимости"/>
      <sheetName val="план продаж"/>
      <sheetName val="БДР + эффективность"/>
    </sheetNames>
    <sheetDataSet>
      <sheetData sheetId="0"/>
      <sheetData sheetId="1"/>
      <sheetData sheetId="2"/>
      <sheetData sheetId="3"/>
      <sheetData sheetId="4"/>
      <sheetData sheetId="5">
        <row r="4">
          <cell r="D4">
            <v>350</v>
          </cell>
        </row>
        <row r="5">
          <cell r="D5">
            <v>50</v>
          </cell>
        </row>
        <row r="6">
          <cell r="D6">
            <v>30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" workbookViewId="0">
      <selection activeCell="H19" sqref="H19:I19"/>
    </sheetView>
  </sheetViews>
  <sheetFormatPr defaultColWidth="12.625" defaultRowHeight="15" customHeight="1"/>
  <cols>
    <col min="1" max="1" width="7.625" customWidth="1"/>
    <col min="2" max="9" width="15.25" customWidth="1"/>
    <col min="10" max="26" width="7.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83" t="s">
        <v>0</v>
      </c>
      <c r="C4" s="84"/>
      <c r="D4" s="84"/>
      <c r="E4" s="84"/>
      <c r="F4" s="84"/>
      <c r="G4" s="84"/>
      <c r="H4" s="84"/>
      <c r="I4" s="8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thickBot="1">
      <c r="A5" s="1"/>
      <c r="B5" s="86" t="s">
        <v>1</v>
      </c>
      <c r="C5" s="81"/>
      <c r="D5" s="87" t="s">
        <v>2</v>
      </c>
      <c r="E5" s="81"/>
      <c r="F5" s="87" t="s">
        <v>3</v>
      </c>
      <c r="G5" s="81"/>
      <c r="H5" s="87" t="s">
        <v>4</v>
      </c>
      <c r="I5" s="8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thickBot="1">
      <c r="A6" s="1"/>
      <c r="B6" s="131" t="s">
        <v>119</v>
      </c>
      <c r="C6" s="132"/>
      <c r="D6" s="131" t="s">
        <v>125</v>
      </c>
      <c r="E6" s="132"/>
      <c r="F6" s="131" t="s">
        <v>127</v>
      </c>
      <c r="G6" s="132"/>
      <c r="H6" s="131" t="s">
        <v>190</v>
      </c>
      <c r="I6" s="13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thickBot="1">
      <c r="A7" s="1"/>
      <c r="B7" s="131" t="s">
        <v>121</v>
      </c>
      <c r="C7" s="132"/>
      <c r="D7" s="133"/>
      <c r="E7" s="134"/>
      <c r="F7" s="131" t="s">
        <v>129</v>
      </c>
      <c r="G7" s="132"/>
      <c r="H7" s="131" t="s">
        <v>191</v>
      </c>
      <c r="I7" s="13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thickBot="1">
      <c r="A8" s="1"/>
      <c r="B8" s="131" t="s">
        <v>123</v>
      </c>
      <c r="C8" s="132"/>
      <c r="D8" s="133"/>
      <c r="E8" s="134"/>
      <c r="F8" s="131" t="s">
        <v>131</v>
      </c>
      <c r="G8" s="132"/>
      <c r="H8" s="133"/>
      <c r="I8" s="13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thickBot="1">
      <c r="A9" s="1"/>
      <c r="B9" s="135"/>
      <c r="C9" s="136"/>
      <c r="D9" s="135"/>
      <c r="E9" s="136"/>
      <c r="F9" s="137" t="s">
        <v>133</v>
      </c>
      <c r="G9" s="132"/>
      <c r="H9" s="133"/>
      <c r="I9" s="13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thickBot="1">
      <c r="A10" s="1"/>
      <c r="B10" s="135"/>
      <c r="C10" s="136"/>
      <c r="D10" s="135"/>
      <c r="E10" s="136"/>
      <c r="F10" s="137" t="s">
        <v>135</v>
      </c>
      <c r="G10" s="132"/>
      <c r="H10" s="133"/>
      <c r="I10" s="13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78"/>
      <c r="C11" s="79"/>
      <c r="D11" s="78"/>
      <c r="E11" s="79"/>
      <c r="F11" s="78"/>
      <c r="G11" s="79"/>
      <c r="H11" s="78"/>
      <c r="I11" s="8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78"/>
      <c r="C12" s="79"/>
      <c r="D12" s="78"/>
      <c r="E12" s="79"/>
      <c r="F12" s="78"/>
      <c r="G12" s="79"/>
      <c r="H12" s="78"/>
      <c r="I12" s="8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78"/>
      <c r="C13" s="79"/>
      <c r="D13" s="78"/>
      <c r="E13" s="79"/>
      <c r="F13" s="78"/>
      <c r="G13" s="79"/>
      <c r="H13" s="78"/>
      <c r="I13" s="8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78"/>
      <c r="C14" s="79"/>
      <c r="D14" s="78"/>
      <c r="E14" s="79"/>
      <c r="F14" s="78"/>
      <c r="G14" s="79"/>
      <c r="H14" s="78"/>
      <c r="I14" s="8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78"/>
      <c r="C15" s="79"/>
      <c r="D15" s="78"/>
      <c r="E15" s="79"/>
      <c r="F15" s="78"/>
      <c r="G15" s="79"/>
      <c r="H15" s="78"/>
      <c r="I15" s="8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78"/>
      <c r="C16" s="79"/>
      <c r="D16" s="78"/>
      <c r="E16" s="79"/>
      <c r="F16" s="78"/>
      <c r="G16" s="79"/>
      <c r="H16" s="78"/>
      <c r="I16" s="8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78"/>
      <c r="C17" s="79"/>
      <c r="D17" s="78"/>
      <c r="E17" s="79"/>
      <c r="F17" s="78"/>
      <c r="G17" s="79"/>
      <c r="H17" s="78"/>
      <c r="I17" s="8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78"/>
      <c r="C18" s="79"/>
      <c r="D18" s="78"/>
      <c r="E18" s="79"/>
      <c r="F18" s="78"/>
      <c r="G18" s="79"/>
      <c r="H18" s="78"/>
      <c r="I18" s="8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88"/>
      <c r="C19" s="89"/>
      <c r="D19" s="88"/>
      <c r="E19" s="89"/>
      <c r="F19" s="88"/>
      <c r="G19" s="89"/>
      <c r="H19" s="88"/>
      <c r="I19" s="9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91" t="s">
        <v>5</v>
      </c>
      <c r="C20" s="92"/>
      <c r="D20" s="92"/>
      <c r="E20" s="92"/>
      <c r="F20" s="92"/>
      <c r="G20" s="92"/>
      <c r="H20" s="92"/>
      <c r="I20" s="7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86" t="s">
        <v>1</v>
      </c>
      <c r="C21" s="81"/>
      <c r="D21" s="87" t="s">
        <v>2</v>
      </c>
      <c r="E21" s="81"/>
      <c r="F21" s="87" t="s">
        <v>3</v>
      </c>
      <c r="G21" s="81"/>
      <c r="H21" s="87" t="s">
        <v>4</v>
      </c>
      <c r="I21" s="8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7.75" customHeight="1">
      <c r="A22" s="1"/>
      <c r="B22" s="2" t="s">
        <v>1</v>
      </c>
      <c r="C22" s="3" t="s">
        <v>6</v>
      </c>
      <c r="D22" s="2" t="s">
        <v>2</v>
      </c>
      <c r="E22" s="3" t="s">
        <v>6</v>
      </c>
      <c r="F22" s="2" t="s">
        <v>3</v>
      </c>
      <c r="G22" s="3" t="s">
        <v>6</v>
      </c>
      <c r="H22" s="2" t="s">
        <v>4</v>
      </c>
      <c r="I22" s="3" t="s">
        <v>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8.25" customHeight="1">
      <c r="A23" s="1"/>
      <c r="B23" s="4" t="s">
        <v>119</v>
      </c>
      <c r="C23" s="5" t="s">
        <v>120</v>
      </c>
      <c r="D23" s="4" t="s">
        <v>125</v>
      </c>
      <c r="E23" s="5" t="s">
        <v>126</v>
      </c>
      <c r="F23" s="4" t="s">
        <v>127</v>
      </c>
      <c r="G23" s="5" t="s">
        <v>128</v>
      </c>
      <c r="H23" s="4" t="s">
        <v>138</v>
      </c>
      <c r="I23" s="5" t="s">
        <v>139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80.25" customHeight="1">
      <c r="A24" s="1"/>
      <c r="B24" s="6" t="s">
        <v>121</v>
      </c>
      <c r="C24" s="7" t="s">
        <v>122</v>
      </c>
      <c r="D24" s="6"/>
      <c r="E24" s="7"/>
      <c r="F24" s="6" t="s">
        <v>129</v>
      </c>
      <c r="G24" s="7" t="s">
        <v>130</v>
      </c>
      <c r="H24" s="6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5.75" customHeight="1">
      <c r="A25" s="1"/>
      <c r="B25" s="6" t="s">
        <v>123</v>
      </c>
      <c r="C25" s="7" t="s">
        <v>124</v>
      </c>
      <c r="D25" s="6"/>
      <c r="E25" s="7"/>
      <c r="F25" s="6" t="s">
        <v>131</v>
      </c>
      <c r="G25" s="7" t="s">
        <v>132</v>
      </c>
      <c r="H25" s="6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.25" customHeight="1">
      <c r="A26" s="1"/>
      <c r="B26" s="6"/>
      <c r="C26" s="7"/>
      <c r="D26" s="6"/>
      <c r="E26" s="7"/>
      <c r="F26" s="6" t="s">
        <v>133</v>
      </c>
      <c r="G26" s="7" t="s">
        <v>134</v>
      </c>
      <c r="H26" s="6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7.5" customHeight="1">
      <c r="A27" s="1"/>
      <c r="B27" s="6"/>
      <c r="C27" s="7"/>
      <c r="D27" s="6"/>
      <c r="E27" s="7"/>
      <c r="F27" s="6" t="s">
        <v>135</v>
      </c>
      <c r="G27" s="7" t="s">
        <v>132</v>
      </c>
      <c r="H27" s="6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3.5" customHeight="1">
      <c r="A28" s="1"/>
      <c r="B28" s="6"/>
      <c r="C28" s="7"/>
      <c r="D28" s="6"/>
      <c r="E28" s="7"/>
      <c r="F28" s="6" t="s">
        <v>136</v>
      </c>
      <c r="G28" s="7" t="s">
        <v>137</v>
      </c>
      <c r="H28" s="6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6"/>
      <c r="C29" s="7"/>
      <c r="D29" s="6"/>
      <c r="E29" s="7"/>
      <c r="F29" s="6"/>
      <c r="G29" s="7"/>
      <c r="H29" s="6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6"/>
      <c r="C30" s="7"/>
      <c r="D30" s="6"/>
      <c r="E30" s="7"/>
      <c r="F30" s="6"/>
      <c r="G30" s="7"/>
      <c r="H30" s="6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6"/>
      <c r="C31" s="7"/>
      <c r="D31" s="6"/>
      <c r="E31" s="7"/>
      <c r="F31" s="6"/>
      <c r="G31" s="7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/>
      <c r="C32" s="7"/>
      <c r="D32" s="6"/>
      <c r="E32" s="7"/>
      <c r="F32" s="6"/>
      <c r="G32" s="7"/>
      <c r="H32" s="6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6"/>
      <c r="C33" s="7"/>
      <c r="D33" s="6"/>
      <c r="E33" s="7"/>
      <c r="F33" s="6"/>
      <c r="G33" s="7"/>
      <c r="H33" s="6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6"/>
      <c r="C34" s="7"/>
      <c r="D34" s="6"/>
      <c r="E34" s="7"/>
      <c r="F34" s="6"/>
      <c r="G34" s="7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6"/>
      <c r="C35" s="7"/>
      <c r="D35" s="6"/>
      <c r="E35" s="7"/>
      <c r="F35" s="6"/>
      <c r="G35" s="7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8"/>
      <c r="C36" s="9"/>
      <c r="D36" s="8"/>
      <c r="E36" s="9"/>
      <c r="F36" s="8"/>
      <c r="G36" s="9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B21:C21"/>
    <mergeCell ref="D21:E21"/>
    <mergeCell ref="F21:G21"/>
    <mergeCell ref="H21:I21"/>
    <mergeCell ref="F18:G18"/>
    <mergeCell ref="H18:I18"/>
    <mergeCell ref="B19:C19"/>
    <mergeCell ref="D19:E19"/>
    <mergeCell ref="F19:G19"/>
    <mergeCell ref="H19:I19"/>
    <mergeCell ref="B20:I20"/>
    <mergeCell ref="F10:G10"/>
    <mergeCell ref="H10:I10"/>
    <mergeCell ref="B8:C8"/>
    <mergeCell ref="B9:C9"/>
    <mergeCell ref="D9:E9"/>
    <mergeCell ref="F9:G9"/>
    <mergeCell ref="H9:I9"/>
    <mergeCell ref="B10:C10"/>
    <mergeCell ref="D10:E10"/>
    <mergeCell ref="B7:C7"/>
    <mergeCell ref="D7:E7"/>
    <mergeCell ref="F7:G7"/>
    <mergeCell ref="H7:I7"/>
    <mergeCell ref="D8:E8"/>
    <mergeCell ref="F8:G8"/>
    <mergeCell ref="H8:I8"/>
    <mergeCell ref="F6:G6"/>
    <mergeCell ref="H6:I6"/>
    <mergeCell ref="B4:I4"/>
    <mergeCell ref="B5:C5"/>
    <mergeCell ref="D5:E5"/>
    <mergeCell ref="F5:G5"/>
    <mergeCell ref="H5:I5"/>
    <mergeCell ref="B6:C6"/>
    <mergeCell ref="D6:E6"/>
    <mergeCell ref="B17:C17"/>
    <mergeCell ref="D17:E17"/>
    <mergeCell ref="F17:G17"/>
    <mergeCell ref="H17:I17"/>
    <mergeCell ref="B18:C18"/>
    <mergeCell ref="D18:E18"/>
    <mergeCell ref="B15:C15"/>
    <mergeCell ref="D15:E15"/>
    <mergeCell ref="F15:G15"/>
    <mergeCell ref="H15:I15"/>
    <mergeCell ref="D16:E16"/>
    <mergeCell ref="F16:G16"/>
    <mergeCell ref="H16:I16"/>
    <mergeCell ref="B16:C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D12:E12"/>
    <mergeCell ref="F12:G12"/>
    <mergeCell ref="H12:I12"/>
    <mergeCell ref="B12:C12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workbookViewId="0">
      <selection activeCell="C15" sqref="C15"/>
    </sheetView>
  </sheetViews>
  <sheetFormatPr defaultColWidth="12.625" defaultRowHeight="15" customHeight="1"/>
  <cols>
    <col min="1" max="1" width="5" customWidth="1"/>
    <col min="2" max="2" width="29.125" customWidth="1"/>
    <col min="3" max="3" width="21.75" customWidth="1"/>
    <col min="4" max="4" width="15.75" customWidth="1"/>
    <col min="5" max="6" width="12.625" customWidth="1"/>
  </cols>
  <sheetData>
    <row r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>
      <c r="A2" s="10"/>
      <c r="B2" s="93" t="s">
        <v>7</v>
      </c>
      <c r="C2" s="79"/>
      <c r="D2" s="91" t="s">
        <v>8</v>
      </c>
      <c r="E2" s="92"/>
      <c r="F2" s="79"/>
      <c r="G2" s="91" t="s">
        <v>9</v>
      </c>
      <c r="H2" s="92"/>
      <c r="I2" s="79"/>
      <c r="J2" s="91" t="s">
        <v>10</v>
      </c>
      <c r="K2" s="92"/>
      <c r="L2" s="79"/>
    </row>
    <row r="3" spans="1:14" ht="90.75" thickBot="1">
      <c r="A3" s="10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13</v>
      </c>
      <c r="H3" s="11" t="s">
        <v>14</v>
      </c>
      <c r="I3" s="11" t="s">
        <v>15</v>
      </c>
      <c r="J3" s="11" t="s">
        <v>13</v>
      </c>
      <c r="K3" s="11" t="s">
        <v>14</v>
      </c>
      <c r="L3" s="11" t="s">
        <v>15</v>
      </c>
      <c r="N3" s="12" t="s">
        <v>16</v>
      </c>
    </row>
    <row r="4" spans="1:14" ht="15.75" thickBot="1">
      <c r="A4" s="10"/>
      <c r="B4" s="13" t="s">
        <v>17</v>
      </c>
      <c r="C4" s="115" t="s">
        <v>177</v>
      </c>
      <c r="D4" s="115"/>
      <c r="E4" s="115"/>
      <c r="F4" s="115"/>
      <c r="G4" s="115"/>
      <c r="H4" s="115"/>
      <c r="I4" s="115"/>
      <c r="J4" s="115"/>
      <c r="K4" s="115"/>
      <c r="L4" s="13"/>
      <c r="N4" s="14" t="s">
        <v>18</v>
      </c>
    </row>
    <row r="5" spans="1:14" ht="15.75" thickBot="1">
      <c r="A5" s="10"/>
      <c r="B5" s="13" t="s">
        <v>19</v>
      </c>
      <c r="C5" s="115" t="s">
        <v>178</v>
      </c>
      <c r="D5" s="115"/>
      <c r="E5" s="115"/>
      <c r="F5" s="115"/>
      <c r="G5" s="115"/>
      <c r="H5" s="115"/>
      <c r="I5" s="115"/>
      <c r="J5" s="115"/>
      <c r="K5" s="115"/>
      <c r="L5" s="13"/>
      <c r="N5" s="15" t="s">
        <v>20</v>
      </c>
    </row>
    <row r="6" spans="1:14" ht="30" thickBot="1">
      <c r="A6" s="10"/>
      <c r="B6" s="13" t="s">
        <v>21</v>
      </c>
      <c r="C6" s="115" t="s">
        <v>179</v>
      </c>
      <c r="D6" s="115"/>
      <c r="E6" s="115"/>
      <c r="F6" s="115"/>
      <c r="G6" s="115"/>
      <c r="H6" s="115"/>
      <c r="I6" s="115"/>
      <c r="J6" s="115"/>
      <c r="K6" s="115"/>
      <c r="L6" s="13"/>
      <c r="N6" s="15" t="s">
        <v>22</v>
      </c>
    </row>
    <row r="7" spans="1:14" ht="44.25" thickBot="1">
      <c r="A7" s="10"/>
      <c r="B7" s="13" t="s">
        <v>23</v>
      </c>
      <c r="C7" s="115" t="s">
        <v>180</v>
      </c>
      <c r="D7" s="115"/>
      <c r="E7" s="115"/>
      <c r="F7" s="115"/>
      <c r="G7" s="115"/>
      <c r="H7" s="115"/>
      <c r="I7" s="115"/>
      <c r="J7" s="115"/>
      <c r="K7" s="115"/>
      <c r="L7" s="13"/>
      <c r="N7" s="15" t="s">
        <v>24</v>
      </c>
    </row>
    <row r="8" spans="1:14" ht="44.25" thickBot="1">
      <c r="A8" s="10"/>
      <c r="B8" s="13" t="s">
        <v>25</v>
      </c>
      <c r="C8" s="115" t="s">
        <v>181</v>
      </c>
      <c r="D8" s="115" t="s">
        <v>182</v>
      </c>
      <c r="E8" s="115" t="s">
        <v>183</v>
      </c>
      <c r="F8" s="115"/>
      <c r="G8" s="115" t="s">
        <v>184</v>
      </c>
      <c r="H8" s="115" t="s">
        <v>185</v>
      </c>
      <c r="I8" s="115"/>
      <c r="J8" s="115" t="s">
        <v>186</v>
      </c>
      <c r="K8" s="115" t="s">
        <v>187</v>
      </c>
      <c r="L8" s="13"/>
      <c r="N8" s="15" t="s">
        <v>26</v>
      </c>
    </row>
    <row r="9" spans="1:14" ht="30" thickBot="1">
      <c r="A9" s="10"/>
      <c r="B9" s="13" t="s">
        <v>27</v>
      </c>
      <c r="C9" s="115" t="s">
        <v>188</v>
      </c>
      <c r="D9" s="115"/>
      <c r="E9" s="115"/>
      <c r="F9" s="115"/>
      <c r="G9" s="115"/>
      <c r="H9" s="115"/>
      <c r="I9" s="115"/>
      <c r="J9" s="115"/>
      <c r="K9" s="115"/>
      <c r="L9" s="13"/>
      <c r="N9" s="15" t="s">
        <v>28</v>
      </c>
    </row>
    <row r="10" spans="1:14" ht="44.25" thickBot="1">
      <c r="A10" s="10"/>
      <c r="B10" s="13" t="s">
        <v>29</v>
      </c>
      <c r="C10" s="115" t="s">
        <v>189</v>
      </c>
      <c r="D10" s="115"/>
      <c r="E10" s="115"/>
      <c r="F10" s="115"/>
      <c r="G10" s="115"/>
      <c r="H10" s="115"/>
      <c r="I10" s="115"/>
      <c r="J10" s="115"/>
      <c r="K10" s="115"/>
      <c r="L10" s="13"/>
      <c r="N10" s="15" t="s">
        <v>30</v>
      </c>
    </row>
    <row r="11" spans="1:14">
      <c r="A11" s="10"/>
      <c r="B11" s="13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15" t="s">
        <v>32</v>
      </c>
    </row>
    <row r="12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5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5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5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5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5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5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5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5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5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D2:F2"/>
    <mergeCell ref="G2:I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workbookViewId="0">
      <selection activeCell="G17" sqref="G17"/>
    </sheetView>
  </sheetViews>
  <sheetFormatPr defaultColWidth="12.625" defaultRowHeight="15" customHeight="1"/>
  <cols>
    <col min="1" max="1" width="7.625" customWidth="1"/>
    <col min="2" max="2" width="32" customWidth="1"/>
    <col min="3" max="3" width="30.5" customWidth="1"/>
    <col min="4" max="4" width="46" customWidth="1"/>
    <col min="5" max="6" width="7.625" customWidth="1"/>
  </cols>
  <sheetData>
    <row r="1" spans="2:4" ht="14.25" customHeight="1" thickBot="1">
      <c r="D1" s="12" t="s">
        <v>33</v>
      </c>
    </row>
    <row r="2" spans="2:4" ht="43.5" customHeight="1" thickBot="1">
      <c r="B2" s="16" t="s">
        <v>34</v>
      </c>
      <c r="C2" s="115" t="s">
        <v>171</v>
      </c>
      <c r="D2" s="17"/>
    </row>
    <row r="3" spans="2:4" ht="22.5" customHeight="1" thickBot="1">
      <c r="B3" s="16" t="s">
        <v>35</v>
      </c>
      <c r="C3" s="115" t="s">
        <v>172</v>
      </c>
      <c r="D3" s="17"/>
    </row>
    <row r="4" spans="2:4" ht="14.25" customHeight="1" thickBot="1">
      <c r="B4" s="18" t="s">
        <v>36</v>
      </c>
      <c r="C4" s="115" t="s">
        <v>172</v>
      </c>
      <c r="D4" s="17"/>
    </row>
    <row r="5" spans="2:4" ht="14.25" customHeight="1" thickBot="1">
      <c r="B5" s="18" t="s">
        <v>37</v>
      </c>
      <c r="C5" s="115" t="s">
        <v>172</v>
      </c>
      <c r="D5" s="17"/>
    </row>
    <row r="6" spans="2:4" ht="14.25" customHeight="1" thickBot="1">
      <c r="B6" s="18" t="s">
        <v>38</v>
      </c>
      <c r="C6" s="115" t="s">
        <v>172</v>
      </c>
      <c r="D6" s="17"/>
    </row>
    <row r="7" spans="2:4" ht="30.75" customHeight="1" thickBot="1">
      <c r="B7" s="16" t="s">
        <v>39</v>
      </c>
      <c r="C7" s="115" t="s">
        <v>173</v>
      </c>
      <c r="D7" s="17"/>
    </row>
    <row r="8" spans="2:4" ht="14.25" customHeight="1" thickBot="1">
      <c r="B8" s="16" t="s">
        <v>40</v>
      </c>
      <c r="C8" s="115" t="s">
        <v>172</v>
      </c>
      <c r="D8" s="17"/>
    </row>
    <row r="9" spans="2:4" ht="64.5" customHeight="1" thickBot="1">
      <c r="B9" s="16" t="s">
        <v>41</v>
      </c>
      <c r="C9" s="115" t="s">
        <v>174</v>
      </c>
      <c r="D9" s="17"/>
    </row>
    <row r="10" spans="2:4" ht="14.25" customHeight="1" thickBot="1">
      <c r="B10" s="16" t="s">
        <v>42</v>
      </c>
      <c r="C10" s="115" t="s">
        <v>175</v>
      </c>
      <c r="D10" s="17"/>
    </row>
    <row r="11" spans="2:4" ht="14.25" customHeight="1" thickBot="1">
      <c r="B11" s="16" t="s">
        <v>43</v>
      </c>
      <c r="C11" s="138" t="s">
        <v>192</v>
      </c>
      <c r="D11" s="17"/>
    </row>
    <row r="12" spans="2:4" ht="14.25" customHeight="1" thickBot="1">
      <c r="B12" s="16" t="s">
        <v>44</v>
      </c>
      <c r="C12" s="130">
        <v>0.06</v>
      </c>
      <c r="D12" s="17"/>
    </row>
    <row r="13" spans="2:4" ht="14.25" customHeight="1" thickBot="1">
      <c r="B13" s="16" t="s">
        <v>45</v>
      </c>
      <c r="C13" s="115" t="s">
        <v>176</v>
      </c>
      <c r="D13" s="17"/>
    </row>
    <row r="14" spans="2:4" ht="14.25" customHeight="1" thickBot="1">
      <c r="B14" s="16" t="s">
        <v>46</v>
      </c>
      <c r="C14" s="130">
        <v>0.3</v>
      </c>
      <c r="D14" s="17"/>
    </row>
    <row r="15" spans="2:4" ht="14.25" customHeight="1" thickBot="1">
      <c r="B15" s="16" t="s">
        <v>47</v>
      </c>
      <c r="C15" s="130">
        <v>0.91</v>
      </c>
      <c r="D15" s="20" t="s">
        <v>48</v>
      </c>
    </row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>
      <selection activeCell="I19" sqref="I19"/>
    </sheetView>
  </sheetViews>
  <sheetFormatPr defaultColWidth="12.625" defaultRowHeight="15" customHeight="1"/>
  <cols>
    <col min="1" max="1" width="7.625" customWidth="1"/>
    <col min="2" max="5" width="15.25" customWidth="1"/>
    <col min="6" max="6" width="7.625" customWidth="1"/>
  </cols>
  <sheetData>
    <row r="1" spans="2:5" ht="14.25" customHeight="1"/>
    <row r="2" spans="2:5" ht="14.25" customHeight="1">
      <c r="B2" s="21" t="s">
        <v>49</v>
      </c>
      <c r="C2" s="22" t="s">
        <v>50</v>
      </c>
      <c r="D2" s="22" t="s">
        <v>51</v>
      </c>
      <c r="E2" s="23" t="s">
        <v>52</v>
      </c>
    </row>
    <row r="3" spans="2:5" ht="14.25" customHeight="1">
      <c r="B3" s="6" t="s">
        <v>106</v>
      </c>
      <c r="C3" s="13">
        <v>400</v>
      </c>
      <c r="D3" s="13">
        <v>100</v>
      </c>
      <c r="E3" s="52">
        <v>40000</v>
      </c>
    </row>
    <row r="4" spans="2:5" ht="14.25" customHeight="1">
      <c r="B4" s="6" t="s">
        <v>110</v>
      </c>
      <c r="C4" s="13">
        <v>100</v>
      </c>
      <c r="D4" s="13">
        <v>150</v>
      </c>
      <c r="E4" s="52">
        <v>15000</v>
      </c>
    </row>
    <row r="5" spans="2:5" ht="14.25" customHeight="1">
      <c r="B5" s="6" t="s">
        <v>108</v>
      </c>
      <c r="C5" s="13">
        <v>50</v>
      </c>
      <c r="D5" s="13">
        <v>1500</v>
      </c>
      <c r="E5" s="52">
        <v>75000</v>
      </c>
    </row>
    <row r="6" spans="2:5" ht="27.75" customHeight="1">
      <c r="B6" s="6" t="s">
        <v>111</v>
      </c>
      <c r="C6" s="13">
        <v>50</v>
      </c>
      <c r="D6" s="13">
        <v>200</v>
      </c>
      <c r="E6" s="52">
        <v>10000</v>
      </c>
    </row>
    <row r="7" spans="2:5" ht="27" customHeight="1">
      <c r="B7" s="6" t="s">
        <v>112</v>
      </c>
      <c r="C7" s="13" t="s">
        <v>118</v>
      </c>
      <c r="D7" s="13">
        <v>400</v>
      </c>
      <c r="E7" s="52">
        <v>2000</v>
      </c>
    </row>
    <row r="8" spans="2:5" ht="27" customHeight="1">
      <c r="B8" s="6" t="s">
        <v>113</v>
      </c>
      <c r="C8" s="13">
        <v>2</v>
      </c>
      <c r="D8" s="13">
        <v>10000</v>
      </c>
      <c r="E8" s="52">
        <v>20000</v>
      </c>
    </row>
    <row r="9" spans="2:5" ht="14.25" customHeight="1">
      <c r="B9" s="6" t="s">
        <v>114</v>
      </c>
      <c r="C9" s="13">
        <v>2</v>
      </c>
      <c r="D9" s="13">
        <v>4000</v>
      </c>
      <c r="E9" s="52">
        <v>8000</v>
      </c>
    </row>
    <row r="10" spans="2:5" ht="30" customHeight="1">
      <c r="B10" s="6" t="s">
        <v>115</v>
      </c>
      <c r="C10" s="13"/>
      <c r="D10" s="13"/>
      <c r="E10" s="52">
        <v>15000</v>
      </c>
    </row>
    <row r="11" spans="2:5" ht="45" customHeight="1">
      <c r="B11" s="6" t="s">
        <v>116</v>
      </c>
      <c r="C11" s="13"/>
      <c r="D11" s="13"/>
      <c r="E11" s="52">
        <v>6000</v>
      </c>
    </row>
    <row r="12" spans="2:5" ht="48.75" customHeight="1">
      <c r="B12" s="6" t="s">
        <v>117</v>
      </c>
      <c r="C12" s="13">
        <v>1000</v>
      </c>
      <c r="D12" s="13">
        <v>0.4</v>
      </c>
      <c r="E12" s="52">
        <v>400</v>
      </c>
    </row>
    <row r="13" spans="2:5" ht="14.25" customHeight="1">
      <c r="B13" s="6"/>
      <c r="C13" s="13"/>
      <c r="D13" s="13"/>
      <c r="E13" s="52"/>
    </row>
    <row r="14" spans="2:5" ht="14.25" customHeight="1">
      <c r="B14" s="6"/>
      <c r="C14" s="13"/>
      <c r="D14" s="13"/>
      <c r="E14" s="52"/>
    </row>
    <row r="15" spans="2:5" ht="14.25" customHeight="1">
      <c r="B15" s="6"/>
      <c r="C15" s="13"/>
      <c r="D15" s="13"/>
      <c r="E15" s="52"/>
    </row>
    <row r="16" spans="2:5" ht="14.25" customHeight="1">
      <c r="B16" s="6"/>
      <c r="C16" s="13"/>
      <c r="D16" s="13"/>
      <c r="E16" s="52"/>
    </row>
    <row r="17" spans="2:5" ht="14.25" customHeight="1">
      <c r="B17" s="6"/>
      <c r="C17" s="13"/>
      <c r="D17" s="13"/>
      <c r="E17" s="52"/>
    </row>
    <row r="18" spans="2:5" ht="14.25" customHeight="1">
      <c r="B18" s="6"/>
      <c r="C18" s="13"/>
      <c r="D18" s="13"/>
      <c r="E18" s="52"/>
    </row>
    <row r="19" spans="2:5" ht="14.25" customHeight="1">
      <c r="B19" s="6"/>
      <c r="C19" s="13"/>
      <c r="D19" s="13"/>
      <c r="E19" s="52"/>
    </row>
    <row r="20" spans="2:5" ht="14.25" customHeight="1">
      <c r="B20" s="6"/>
      <c r="C20" s="13"/>
      <c r="D20" s="13"/>
      <c r="E20" s="52"/>
    </row>
    <row r="21" spans="2:5" ht="14.25" customHeight="1">
      <c r="B21" s="6"/>
      <c r="C21" s="13"/>
      <c r="D21" s="13"/>
      <c r="E21" s="52"/>
    </row>
    <row r="22" spans="2:5" ht="14.25" customHeight="1">
      <c r="B22" s="8"/>
      <c r="C22" s="53"/>
      <c r="D22" s="53"/>
      <c r="E22" s="54"/>
    </row>
    <row r="23" spans="2:5" ht="14.25" customHeight="1">
      <c r="B23" s="94" t="s">
        <v>53</v>
      </c>
      <c r="C23" s="84"/>
      <c r="D23" s="84"/>
      <c r="E23" s="29">
        <v>191400</v>
      </c>
    </row>
    <row r="24" spans="2:5" ht="14.25" customHeight="1"/>
    <row r="25" spans="2:5" ht="14.25" customHeight="1"/>
    <row r="26" spans="2:5" ht="14.25" customHeight="1"/>
    <row r="27" spans="2:5" ht="14.25" customHeight="1"/>
    <row r="28" spans="2:5" ht="14.25" customHeight="1"/>
    <row r="29" spans="2:5" ht="14.25" customHeight="1"/>
    <row r="30" spans="2:5" ht="14.25" customHeight="1"/>
    <row r="31" spans="2:5" ht="14.25" customHeight="1"/>
    <row r="32" spans="2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3:D2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1" sqref="B21"/>
    </sheetView>
  </sheetViews>
  <sheetFormatPr defaultColWidth="12.625" defaultRowHeight="15" customHeight="1"/>
  <cols>
    <col min="1" max="1" width="7.625" customWidth="1"/>
    <col min="2" max="2" width="15.375" customWidth="1"/>
    <col min="3" max="22" width="6.25" customWidth="1"/>
    <col min="23" max="26" width="7.625" customWidth="1"/>
  </cols>
  <sheetData>
    <row r="1" spans="1:26" ht="14.25" customHeight="1">
      <c r="B1" s="1"/>
    </row>
    <row r="2" spans="1:26" ht="14.25" customHeight="1">
      <c r="B2" s="1"/>
      <c r="C2" s="95" t="s">
        <v>62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82"/>
    </row>
    <row r="3" spans="1:26" ht="14.25" customHeight="1">
      <c r="B3" s="1"/>
      <c r="C3" s="97" t="s">
        <v>63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9"/>
      <c r="O3" s="100" t="s">
        <v>64</v>
      </c>
      <c r="P3" s="98"/>
      <c r="Q3" s="98"/>
      <c r="R3" s="99"/>
      <c r="S3" s="100" t="s">
        <v>65</v>
      </c>
      <c r="T3" s="98"/>
      <c r="U3" s="98"/>
      <c r="V3" s="101"/>
    </row>
    <row r="4" spans="1:26" ht="14.25" customHeight="1" thickBot="1">
      <c r="A4" s="33"/>
      <c r="B4" s="34" t="s">
        <v>54</v>
      </c>
      <c r="C4" s="35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7">
        <v>12</v>
      </c>
      <c r="O4" s="35" t="s">
        <v>66</v>
      </c>
      <c r="P4" s="36" t="s">
        <v>67</v>
      </c>
      <c r="Q4" s="36" t="s">
        <v>68</v>
      </c>
      <c r="R4" s="37" t="s">
        <v>69</v>
      </c>
      <c r="S4" s="35" t="s">
        <v>66</v>
      </c>
      <c r="T4" s="36" t="s">
        <v>67</v>
      </c>
      <c r="U4" s="36" t="s">
        <v>68</v>
      </c>
      <c r="V4" s="37" t="s">
        <v>69</v>
      </c>
      <c r="W4" s="33"/>
      <c r="X4" s="33"/>
      <c r="Y4" s="33"/>
      <c r="Z4" s="33"/>
    </row>
    <row r="5" spans="1:26" ht="14.25" customHeight="1" thickBot="1">
      <c r="B5" s="128" t="s">
        <v>106</v>
      </c>
      <c r="C5" s="115">
        <v>300</v>
      </c>
      <c r="D5" s="115">
        <v>350</v>
      </c>
      <c r="E5" s="115">
        <v>400</v>
      </c>
      <c r="F5" s="115">
        <v>450</v>
      </c>
      <c r="G5" s="115">
        <v>450</v>
      </c>
      <c r="H5" s="115">
        <v>450</v>
      </c>
      <c r="I5" s="115">
        <v>500</v>
      </c>
      <c r="J5" s="115">
        <v>500</v>
      </c>
      <c r="K5" s="115">
        <v>500</v>
      </c>
      <c r="L5" s="115">
        <v>500</v>
      </c>
      <c r="M5" s="115">
        <v>500</v>
      </c>
      <c r="N5" s="129">
        <v>500</v>
      </c>
      <c r="O5" s="115">
        <v>1500</v>
      </c>
      <c r="P5" s="115">
        <v>1500</v>
      </c>
      <c r="Q5" s="115">
        <v>1500</v>
      </c>
      <c r="R5" s="129">
        <v>1500</v>
      </c>
      <c r="S5" s="115">
        <v>1500</v>
      </c>
      <c r="T5" s="115">
        <v>1500</v>
      </c>
      <c r="U5" s="115">
        <v>1500</v>
      </c>
      <c r="V5" s="129">
        <v>1500</v>
      </c>
    </row>
    <row r="6" spans="1:26" ht="14.25" customHeight="1" thickBot="1">
      <c r="B6" s="128" t="s">
        <v>107</v>
      </c>
      <c r="C6" s="115">
        <v>50</v>
      </c>
      <c r="D6" s="115">
        <v>50</v>
      </c>
      <c r="E6" s="115">
        <v>75</v>
      </c>
      <c r="F6" s="115">
        <v>100</v>
      </c>
      <c r="G6" s="115">
        <v>150</v>
      </c>
      <c r="H6" s="115">
        <v>150</v>
      </c>
      <c r="I6" s="115">
        <v>150</v>
      </c>
      <c r="J6" s="115">
        <v>100</v>
      </c>
      <c r="K6" s="115">
        <v>75</v>
      </c>
      <c r="L6" s="115">
        <v>50</v>
      </c>
      <c r="M6" s="115">
        <v>50</v>
      </c>
      <c r="N6" s="129">
        <v>50</v>
      </c>
      <c r="O6" s="115">
        <v>175</v>
      </c>
      <c r="P6" s="115">
        <v>400</v>
      </c>
      <c r="Q6" s="115">
        <v>315</v>
      </c>
      <c r="R6" s="129">
        <v>150</v>
      </c>
      <c r="S6" s="115">
        <v>175</v>
      </c>
      <c r="T6" s="115">
        <v>400</v>
      </c>
      <c r="U6" s="115">
        <v>315</v>
      </c>
      <c r="V6" s="129">
        <v>150</v>
      </c>
    </row>
    <row r="7" spans="1:26" ht="14.25" customHeight="1" thickBot="1">
      <c r="B7" s="128" t="s">
        <v>108</v>
      </c>
      <c r="C7" s="115">
        <v>25</v>
      </c>
      <c r="D7" s="115">
        <v>30</v>
      </c>
      <c r="E7" s="115">
        <v>40</v>
      </c>
      <c r="F7" s="115">
        <v>45</v>
      </c>
      <c r="G7" s="115">
        <v>50</v>
      </c>
      <c r="H7" s="115">
        <v>50</v>
      </c>
      <c r="I7" s="115">
        <v>50</v>
      </c>
      <c r="J7" s="115">
        <v>50</v>
      </c>
      <c r="K7" s="115">
        <v>50</v>
      </c>
      <c r="L7" s="115">
        <v>50</v>
      </c>
      <c r="M7" s="115">
        <v>50</v>
      </c>
      <c r="N7" s="129">
        <v>50</v>
      </c>
      <c r="O7" s="115">
        <v>150</v>
      </c>
      <c r="P7" s="115">
        <v>150</v>
      </c>
      <c r="Q7" s="115">
        <v>150</v>
      </c>
      <c r="R7" s="129">
        <v>150</v>
      </c>
      <c r="S7" s="115">
        <v>150</v>
      </c>
      <c r="T7" s="115">
        <v>150</v>
      </c>
      <c r="U7" s="115">
        <v>150</v>
      </c>
      <c r="V7" s="129">
        <v>150</v>
      </c>
    </row>
    <row r="8" spans="1:26" ht="14.25" customHeight="1" thickBot="1">
      <c r="B8" s="128" t="s">
        <v>167</v>
      </c>
      <c r="C8" s="115"/>
      <c r="D8" s="115"/>
      <c r="E8" s="115"/>
      <c r="F8" s="115"/>
      <c r="G8" s="115"/>
      <c r="H8" s="115"/>
      <c r="I8" s="115">
        <v>100</v>
      </c>
      <c r="J8" s="115">
        <v>150</v>
      </c>
      <c r="K8" s="115">
        <v>200</v>
      </c>
      <c r="L8" s="115">
        <v>250</v>
      </c>
      <c r="M8" s="115">
        <v>300</v>
      </c>
      <c r="N8" s="129">
        <v>300</v>
      </c>
      <c r="O8" s="115">
        <v>800</v>
      </c>
      <c r="P8" s="115">
        <v>800</v>
      </c>
      <c r="Q8" s="115">
        <v>800</v>
      </c>
      <c r="R8" s="129">
        <v>800</v>
      </c>
      <c r="S8" s="115">
        <v>800</v>
      </c>
      <c r="T8" s="115">
        <v>800</v>
      </c>
      <c r="U8" s="115">
        <v>800</v>
      </c>
      <c r="V8" s="129">
        <v>800</v>
      </c>
    </row>
    <row r="9" spans="1:26" ht="14.25" customHeight="1" thickBot="1">
      <c r="B9" s="128" t="s">
        <v>168</v>
      </c>
      <c r="C9" s="115"/>
      <c r="D9" s="115"/>
      <c r="E9" s="115"/>
      <c r="F9" s="115"/>
      <c r="G9" s="115"/>
      <c r="H9" s="115"/>
      <c r="I9" s="115">
        <v>100</v>
      </c>
      <c r="J9" s="115">
        <v>150</v>
      </c>
      <c r="K9" s="115">
        <v>200</v>
      </c>
      <c r="L9" s="115">
        <v>250</v>
      </c>
      <c r="M9" s="115">
        <v>300</v>
      </c>
      <c r="N9" s="129">
        <v>300</v>
      </c>
      <c r="O9" s="115">
        <v>800</v>
      </c>
      <c r="P9" s="115">
        <v>800</v>
      </c>
      <c r="Q9" s="115">
        <v>800</v>
      </c>
      <c r="R9" s="129">
        <v>800</v>
      </c>
      <c r="S9" s="115">
        <v>800</v>
      </c>
      <c r="T9" s="115">
        <v>800</v>
      </c>
      <c r="U9" s="115">
        <v>800</v>
      </c>
      <c r="V9" s="129">
        <v>800</v>
      </c>
    </row>
    <row r="10" spans="1:26" ht="14.25" customHeight="1" thickBot="1">
      <c r="B10" s="128" t="s">
        <v>169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29"/>
      <c r="O10" s="115">
        <v>150</v>
      </c>
      <c r="P10" s="115">
        <v>150</v>
      </c>
      <c r="Q10" s="115">
        <v>150</v>
      </c>
      <c r="R10" s="129">
        <v>150</v>
      </c>
      <c r="S10" s="115">
        <v>200</v>
      </c>
      <c r="T10" s="115">
        <v>200</v>
      </c>
      <c r="U10" s="115">
        <v>200</v>
      </c>
      <c r="V10" s="129">
        <v>200</v>
      </c>
    </row>
    <row r="11" spans="1:26" ht="14.25" customHeight="1" thickBot="1">
      <c r="B11" s="128" t="s">
        <v>170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29"/>
      <c r="O11" s="115">
        <v>150</v>
      </c>
      <c r="P11" s="115">
        <v>150</v>
      </c>
      <c r="Q11" s="115">
        <v>150</v>
      </c>
      <c r="R11" s="129">
        <v>150</v>
      </c>
      <c r="S11" s="115">
        <v>200</v>
      </c>
      <c r="T11" s="115">
        <v>200</v>
      </c>
      <c r="U11" s="115">
        <v>200</v>
      </c>
      <c r="V11" s="129">
        <v>200</v>
      </c>
    </row>
    <row r="12" spans="1:26" ht="14.25" customHeight="1">
      <c r="B12" s="38"/>
      <c r="C12" s="2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5"/>
      <c r="O12" s="24"/>
      <c r="P12" s="19"/>
      <c r="Q12" s="19"/>
      <c r="R12" s="25"/>
      <c r="S12" s="24"/>
      <c r="T12" s="19"/>
      <c r="U12" s="19"/>
      <c r="V12" s="25"/>
    </row>
    <row r="13" spans="1:26" ht="14.25" customHeight="1">
      <c r="B13" s="38"/>
      <c r="C13" s="2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5"/>
      <c r="O13" s="24"/>
      <c r="P13" s="19"/>
      <c r="Q13" s="19"/>
      <c r="R13" s="25"/>
      <c r="S13" s="24"/>
      <c r="T13" s="19"/>
      <c r="U13" s="19"/>
      <c r="V13" s="25"/>
    </row>
    <row r="14" spans="1:26" ht="14.25" customHeight="1">
      <c r="B14" s="38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6"/>
      <c r="P14" s="27"/>
      <c r="Q14" s="27"/>
      <c r="R14" s="28"/>
      <c r="S14" s="26"/>
      <c r="T14" s="27"/>
      <c r="U14" s="27"/>
      <c r="V14" s="28"/>
    </row>
    <row r="15" spans="1:26" ht="14.25" customHeight="1">
      <c r="B15" s="1"/>
    </row>
    <row r="16" spans="1:26" ht="14.25" customHeight="1">
      <c r="B16" s="1"/>
    </row>
    <row r="17" spans="2:2" ht="14.25" customHeight="1">
      <c r="B17" s="1"/>
    </row>
    <row r="18" spans="2:2" ht="14.25" customHeight="1">
      <c r="B18" s="1"/>
    </row>
    <row r="19" spans="2:2" ht="14.25" customHeight="1">
      <c r="B19" s="1"/>
    </row>
    <row r="20" spans="2:2" ht="14.25" customHeight="1">
      <c r="B20" s="1"/>
    </row>
    <row r="21" spans="2:2" ht="14.25" customHeight="1">
      <c r="B21" s="1"/>
    </row>
    <row r="22" spans="2:2" ht="14.25" customHeight="1">
      <c r="B22" s="1"/>
    </row>
    <row r="23" spans="2:2" ht="14.25" customHeight="1">
      <c r="B23" s="1"/>
    </row>
    <row r="24" spans="2:2" ht="14.25" customHeight="1">
      <c r="B24" s="1"/>
    </row>
    <row r="25" spans="2:2" ht="14.25" customHeight="1">
      <c r="B25" s="1"/>
    </row>
    <row r="26" spans="2:2" ht="14.25" customHeight="1">
      <c r="B26" s="1"/>
    </row>
    <row r="27" spans="2:2" ht="14.25" customHeight="1">
      <c r="B27" s="1"/>
    </row>
    <row r="28" spans="2:2" ht="14.25" customHeight="1">
      <c r="B28" s="1"/>
    </row>
    <row r="29" spans="2:2" ht="14.25" customHeight="1">
      <c r="B29" s="1"/>
    </row>
    <row r="30" spans="2:2" ht="14.25" customHeight="1">
      <c r="B30" s="1"/>
    </row>
    <row r="31" spans="2:2" ht="14.25" customHeight="1">
      <c r="B31" s="1"/>
    </row>
    <row r="32" spans="2:2" ht="14.25" customHeight="1">
      <c r="B32" s="1"/>
    </row>
    <row r="33" spans="2:2" ht="14.25" customHeight="1">
      <c r="B33" s="1"/>
    </row>
    <row r="34" spans="2:2" ht="14.25" customHeight="1">
      <c r="B34" s="1"/>
    </row>
    <row r="35" spans="2:2" ht="14.25" customHeight="1">
      <c r="B35" s="1"/>
    </row>
    <row r="36" spans="2:2" ht="14.25" customHeight="1">
      <c r="B36" s="1"/>
    </row>
    <row r="37" spans="2:2" ht="14.25" customHeight="1">
      <c r="B37" s="1"/>
    </row>
    <row r="38" spans="2:2" ht="14.25" customHeight="1">
      <c r="B38" s="1"/>
    </row>
    <row r="39" spans="2:2" ht="14.25" customHeight="1">
      <c r="B39" s="1"/>
    </row>
    <row r="40" spans="2:2" ht="14.25" customHeight="1">
      <c r="B40" s="1"/>
    </row>
    <row r="41" spans="2:2" ht="14.25" customHeight="1">
      <c r="B41" s="1"/>
    </row>
    <row r="42" spans="2:2" ht="14.25" customHeight="1">
      <c r="B42" s="1"/>
    </row>
    <row r="43" spans="2:2" ht="14.25" customHeight="1">
      <c r="B43" s="1"/>
    </row>
    <row r="44" spans="2:2" ht="14.25" customHeight="1">
      <c r="B44" s="1"/>
    </row>
    <row r="45" spans="2:2" ht="14.25" customHeight="1">
      <c r="B45" s="1"/>
    </row>
    <row r="46" spans="2:2" ht="14.25" customHeight="1">
      <c r="B46" s="1"/>
    </row>
    <row r="47" spans="2:2" ht="14.25" customHeight="1">
      <c r="B47" s="1"/>
    </row>
    <row r="48" spans="2:2" ht="14.25" customHeight="1">
      <c r="B48" s="1"/>
    </row>
    <row r="49" spans="2:2" ht="14.25" customHeight="1">
      <c r="B49" s="1"/>
    </row>
    <row r="50" spans="2:2" ht="14.25" customHeight="1">
      <c r="B50" s="1"/>
    </row>
    <row r="51" spans="2:2" ht="14.25" customHeight="1">
      <c r="B51" s="1"/>
    </row>
    <row r="52" spans="2:2" ht="14.25" customHeight="1">
      <c r="B52" s="1"/>
    </row>
    <row r="53" spans="2:2" ht="14.25" customHeight="1">
      <c r="B53" s="1"/>
    </row>
    <row r="54" spans="2:2" ht="14.25" customHeight="1">
      <c r="B54" s="1"/>
    </row>
    <row r="55" spans="2:2" ht="14.25" customHeight="1">
      <c r="B55" s="1"/>
    </row>
    <row r="56" spans="2:2" ht="14.25" customHeight="1">
      <c r="B56" s="1"/>
    </row>
    <row r="57" spans="2:2" ht="14.25" customHeight="1">
      <c r="B57" s="1"/>
    </row>
    <row r="58" spans="2:2" ht="14.25" customHeight="1">
      <c r="B58" s="1"/>
    </row>
    <row r="59" spans="2:2" ht="14.25" customHeight="1">
      <c r="B59" s="1"/>
    </row>
    <row r="60" spans="2:2" ht="14.25" customHeight="1">
      <c r="B60" s="1"/>
    </row>
    <row r="61" spans="2:2" ht="14.25" customHeight="1">
      <c r="B61" s="1"/>
    </row>
    <row r="62" spans="2:2" ht="14.25" customHeight="1">
      <c r="B62" s="1"/>
    </row>
    <row r="63" spans="2:2" ht="14.25" customHeight="1">
      <c r="B63" s="1"/>
    </row>
    <row r="64" spans="2:2" ht="14.25" customHeight="1">
      <c r="B64" s="1"/>
    </row>
    <row r="65" spans="2:2" ht="14.25" customHeight="1">
      <c r="B65" s="1"/>
    </row>
    <row r="66" spans="2:2" ht="14.25" customHeight="1">
      <c r="B66" s="1"/>
    </row>
    <row r="67" spans="2:2" ht="14.25" customHeight="1">
      <c r="B67" s="1"/>
    </row>
    <row r="68" spans="2:2" ht="14.25" customHeight="1">
      <c r="B68" s="1"/>
    </row>
    <row r="69" spans="2:2" ht="14.25" customHeight="1">
      <c r="B69" s="1"/>
    </row>
    <row r="70" spans="2:2" ht="14.25" customHeight="1">
      <c r="B70" s="1"/>
    </row>
    <row r="71" spans="2:2" ht="14.25" customHeight="1">
      <c r="B71" s="1"/>
    </row>
    <row r="72" spans="2:2" ht="14.25" customHeight="1">
      <c r="B72" s="1"/>
    </row>
    <row r="73" spans="2:2" ht="14.25" customHeight="1">
      <c r="B73" s="1"/>
    </row>
    <row r="74" spans="2:2" ht="14.25" customHeight="1">
      <c r="B74" s="1"/>
    </row>
    <row r="75" spans="2:2" ht="14.25" customHeight="1">
      <c r="B75" s="1"/>
    </row>
    <row r="76" spans="2:2" ht="14.25" customHeight="1">
      <c r="B76" s="1"/>
    </row>
    <row r="77" spans="2:2" ht="14.25" customHeight="1">
      <c r="B77" s="1"/>
    </row>
    <row r="78" spans="2:2" ht="14.25" customHeight="1">
      <c r="B78" s="1"/>
    </row>
    <row r="79" spans="2:2" ht="14.25" customHeight="1">
      <c r="B79" s="1"/>
    </row>
    <row r="80" spans="2:2" ht="14.25" customHeight="1">
      <c r="B80" s="1"/>
    </row>
    <row r="81" spans="2:2" ht="14.25" customHeight="1">
      <c r="B81" s="1"/>
    </row>
    <row r="82" spans="2:2" ht="14.25" customHeight="1">
      <c r="B82" s="1"/>
    </row>
    <row r="83" spans="2:2" ht="14.25" customHeight="1">
      <c r="B83" s="1"/>
    </row>
    <row r="84" spans="2:2" ht="14.25" customHeight="1">
      <c r="B84" s="1"/>
    </row>
    <row r="85" spans="2:2" ht="14.25" customHeight="1">
      <c r="B85" s="1"/>
    </row>
    <row r="86" spans="2:2" ht="14.25" customHeight="1">
      <c r="B86" s="1"/>
    </row>
    <row r="87" spans="2:2" ht="14.25" customHeight="1">
      <c r="B87" s="1"/>
    </row>
    <row r="88" spans="2:2" ht="14.25" customHeight="1">
      <c r="B88" s="1"/>
    </row>
    <row r="89" spans="2:2" ht="14.25" customHeight="1">
      <c r="B89" s="1"/>
    </row>
    <row r="90" spans="2:2" ht="14.25" customHeight="1">
      <c r="B90" s="1"/>
    </row>
    <row r="91" spans="2:2" ht="14.25" customHeight="1">
      <c r="B91" s="1"/>
    </row>
    <row r="92" spans="2:2" ht="14.25" customHeight="1">
      <c r="B92" s="1"/>
    </row>
    <row r="93" spans="2:2" ht="14.25" customHeight="1">
      <c r="B93" s="1"/>
    </row>
    <row r="94" spans="2:2" ht="14.25" customHeight="1">
      <c r="B94" s="1"/>
    </row>
    <row r="95" spans="2:2" ht="14.25" customHeight="1">
      <c r="B95" s="1"/>
    </row>
    <row r="96" spans="2: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:V2"/>
    <mergeCell ref="C3:N3"/>
    <mergeCell ref="O3:R3"/>
    <mergeCell ref="S3:V3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topLeftCell="A13" workbookViewId="0">
      <selection activeCell="G26" sqref="G26"/>
    </sheetView>
  </sheetViews>
  <sheetFormatPr defaultColWidth="12.625" defaultRowHeight="15" customHeight="1"/>
  <cols>
    <col min="1" max="1" width="7.625" customWidth="1"/>
    <col min="2" max="6" width="17.375" customWidth="1"/>
  </cols>
  <sheetData>
    <row r="1" spans="2:6" ht="14.25" customHeight="1"/>
    <row r="2" spans="2:6" ht="14.25" customHeight="1">
      <c r="B2" s="104" t="s">
        <v>54</v>
      </c>
      <c r="C2" s="106" t="s">
        <v>55</v>
      </c>
      <c r="D2" s="79"/>
      <c r="E2" s="106" t="s">
        <v>56</v>
      </c>
      <c r="F2" s="79"/>
    </row>
    <row r="3" spans="2:6" ht="14.25" customHeight="1" thickBot="1">
      <c r="B3" s="105"/>
      <c r="C3" s="30" t="s">
        <v>49</v>
      </c>
      <c r="D3" s="30" t="s">
        <v>57</v>
      </c>
      <c r="E3" s="30" t="s">
        <v>49</v>
      </c>
      <c r="F3" s="30" t="s">
        <v>57</v>
      </c>
    </row>
    <row r="4" spans="2:6" ht="30" customHeight="1" thickBot="1">
      <c r="B4" s="107" t="s">
        <v>153</v>
      </c>
      <c r="C4" s="111" t="s">
        <v>154</v>
      </c>
      <c r="D4" s="111">
        <v>100</v>
      </c>
      <c r="E4" s="31"/>
      <c r="F4" s="31"/>
    </row>
    <row r="5" spans="2:6" ht="28.5" customHeight="1" thickBot="1">
      <c r="B5" s="108"/>
      <c r="C5" s="111" t="s">
        <v>155</v>
      </c>
      <c r="D5" s="111">
        <v>100</v>
      </c>
      <c r="E5" s="31"/>
      <c r="F5" s="31"/>
    </row>
    <row r="6" spans="2:6" ht="29.25" customHeight="1" thickBot="1">
      <c r="B6" s="108"/>
      <c r="C6" s="111" t="s">
        <v>156</v>
      </c>
      <c r="D6" s="111">
        <v>100</v>
      </c>
      <c r="E6" s="31"/>
      <c r="F6" s="31"/>
    </row>
    <row r="7" spans="2:6" ht="28.5" customHeight="1" thickBot="1">
      <c r="B7" s="108"/>
      <c r="C7" s="111" t="s">
        <v>157</v>
      </c>
      <c r="D7" s="111">
        <v>100</v>
      </c>
      <c r="E7" s="31"/>
      <c r="F7" s="31"/>
    </row>
    <row r="8" spans="2:6" ht="14.25" customHeight="1">
      <c r="B8" s="105"/>
      <c r="C8" s="31"/>
      <c r="D8" s="31"/>
      <c r="E8" s="31"/>
      <c r="F8" s="31"/>
    </row>
    <row r="9" spans="2:6" ht="14.25" customHeight="1">
      <c r="B9" s="32" t="s">
        <v>58</v>
      </c>
      <c r="C9" s="102"/>
      <c r="D9" s="92"/>
      <c r="E9" s="92"/>
      <c r="F9" s="79"/>
    </row>
    <row r="10" spans="2:6" ht="14.25" customHeight="1">
      <c r="B10" s="32" t="s">
        <v>59</v>
      </c>
      <c r="C10" s="102">
        <v>100</v>
      </c>
      <c r="D10" s="92"/>
      <c r="E10" s="92"/>
      <c r="F10" s="79"/>
    </row>
    <row r="11" spans="2:6" ht="14.25" customHeight="1">
      <c r="B11" s="32" t="s">
        <v>60</v>
      </c>
      <c r="C11" s="102">
        <v>400</v>
      </c>
      <c r="D11" s="92"/>
      <c r="E11" s="92"/>
      <c r="F11" s="79"/>
    </row>
    <row r="12" spans="2:6" ht="14.25" customHeight="1">
      <c r="B12" s="32" t="s">
        <v>61</v>
      </c>
      <c r="C12" s="103">
        <v>0.75</v>
      </c>
      <c r="D12" s="92"/>
      <c r="E12" s="92"/>
      <c r="F12" s="79"/>
    </row>
    <row r="13" spans="2:6" ht="14.25" customHeight="1"/>
    <row r="14" spans="2:6" ht="14.25" customHeight="1">
      <c r="B14" s="104" t="s">
        <v>54</v>
      </c>
      <c r="C14" s="106" t="s">
        <v>55</v>
      </c>
      <c r="D14" s="79"/>
      <c r="E14" s="106" t="s">
        <v>56</v>
      </c>
      <c r="F14" s="79"/>
    </row>
    <row r="15" spans="2:6" ht="14.25" customHeight="1" thickBot="1">
      <c r="B15" s="105"/>
      <c r="C15" s="30" t="s">
        <v>49</v>
      </c>
      <c r="D15" s="30" t="s">
        <v>57</v>
      </c>
      <c r="E15" s="30" t="s">
        <v>49</v>
      </c>
      <c r="F15" s="30" t="s">
        <v>57</v>
      </c>
    </row>
    <row r="16" spans="2:6" ht="31.5" customHeight="1" thickBot="1">
      <c r="B16" s="112" t="s">
        <v>158</v>
      </c>
      <c r="C16" s="111" t="s">
        <v>159</v>
      </c>
      <c r="D16" s="111">
        <v>150</v>
      </c>
      <c r="E16" s="111"/>
      <c r="F16" s="111"/>
    </row>
    <row r="17" spans="2:6" ht="27.75" customHeight="1" thickBot="1">
      <c r="B17" s="113"/>
      <c r="C17" s="111" t="s">
        <v>160</v>
      </c>
      <c r="D17" s="111">
        <v>150</v>
      </c>
      <c r="E17" s="111"/>
      <c r="F17" s="111"/>
    </row>
    <row r="18" spans="2:6" ht="27.75" customHeight="1" thickBot="1">
      <c r="B18" s="113"/>
      <c r="C18" s="111" t="s">
        <v>161</v>
      </c>
      <c r="D18" s="111">
        <v>150</v>
      </c>
      <c r="E18" s="111"/>
      <c r="F18" s="111"/>
    </row>
    <row r="19" spans="2:6" ht="30" customHeight="1" thickBot="1">
      <c r="B19" s="113"/>
      <c r="C19" s="111" t="s">
        <v>162</v>
      </c>
      <c r="D19" s="111">
        <v>150</v>
      </c>
      <c r="E19" s="111"/>
      <c r="F19" s="111"/>
    </row>
    <row r="20" spans="2:6" ht="14.25" customHeight="1" thickBot="1">
      <c r="B20" s="114"/>
      <c r="C20" s="115"/>
      <c r="D20" s="115"/>
      <c r="E20" s="115"/>
      <c r="F20" s="115"/>
    </row>
    <row r="21" spans="2:6" ht="29.25" customHeight="1" thickBot="1">
      <c r="B21" s="116" t="s">
        <v>58</v>
      </c>
      <c r="C21" s="117"/>
      <c r="D21" s="118"/>
      <c r="E21" s="118"/>
      <c r="F21" s="119"/>
    </row>
    <row r="22" spans="2:6" ht="14.25" customHeight="1" thickBot="1">
      <c r="B22" s="116" t="s">
        <v>59</v>
      </c>
      <c r="C22" s="117">
        <v>150</v>
      </c>
      <c r="D22" s="118"/>
      <c r="E22" s="118"/>
      <c r="F22" s="119"/>
    </row>
    <row r="23" spans="2:6" ht="14.25" customHeight="1" thickBot="1">
      <c r="B23" s="116" t="s">
        <v>60</v>
      </c>
      <c r="C23" s="117">
        <v>450</v>
      </c>
      <c r="D23" s="118"/>
      <c r="E23" s="118"/>
      <c r="F23" s="119"/>
    </row>
    <row r="24" spans="2:6" ht="14.25" customHeight="1" thickBot="1">
      <c r="B24" s="116" t="s">
        <v>61</v>
      </c>
      <c r="C24" s="120">
        <v>0.33</v>
      </c>
      <c r="D24" s="121"/>
      <c r="E24" s="121"/>
      <c r="F24" s="122"/>
    </row>
    <row r="25" spans="2:6" ht="14.25" customHeight="1" thickBot="1"/>
    <row r="26" spans="2:6" ht="14.25" customHeight="1" thickBot="1">
      <c r="B26" s="123" t="s">
        <v>54</v>
      </c>
      <c r="C26" s="124" t="s">
        <v>55</v>
      </c>
      <c r="D26" s="125"/>
      <c r="E26" s="124" t="s">
        <v>56</v>
      </c>
      <c r="F26" s="125"/>
    </row>
    <row r="27" spans="2:6" ht="14.25" customHeight="1" thickBot="1">
      <c r="B27" s="126"/>
      <c r="C27" s="127" t="s">
        <v>49</v>
      </c>
      <c r="D27" s="127" t="s">
        <v>57</v>
      </c>
      <c r="E27" s="127" t="s">
        <v>49</v>
      </c>
      <c r="F27" s="127" t="s">
        <v>57</v>
      </c>
    </row>
    <row r="28" spans="2:6" ht="33" customHeight="1" thickBot="1">
      <c r="B28" s="112" t="s">
        <v>108</v>
      </c>
      <c r="C28" s="111" t="s">
        <v>163</v>
      </c>
      <c r="D28" s="111">
        <v>1500</v>
      </c>
      <c r="E28" s="111"/>
      <c r="F28" s="111"/>
    </row>
    <row r="29" spans="2:6" ht="29.25" customHeight="1" thickBot="1">
      <c r="B29" s="113"/>
      <c r="C29" s="111" t="s">
        <v>164</v>
      </c>
      <c r="D29" s="111">
        <v>1500</v>
      </c>
      <c r="E29" s="111"/>
      <c r="F29" s="111"/>
    </row>
    <row r="30" spans="2:6" ht="29.25" customHeight="1" thickBot="1">
      <c r="B30" s="113"/>
      <c r="C30" s="111" t="s">
        <v>165</v>
      </c>
      <c r="D30" s="111">
        <v>1500</v>
      </c>
      <c r="E30" s="111"/>
      <c r="F30" s="111"/>
    </row>
    <row r="31" spans="2:6" ht="27" customHeight="1" thickBot="1">
      <c r="B31" s="113"/>
      <c r="C31" s="111" t="s">
        <v>166</v>
      </c>
      <c r="D31" s="111">
        <v>1500</v>
      </c>
      <c r="E31" s="111"/>
      <c r="F31" s="111"/>
    </row>
    <row r="32" spans="2:6" ht="14.25" customHeight="1" thickBot="1">
      <c r="B32" s="114"/>
      <c r="C32" s="115"/>
      <c r="D32" s="115"/>
      <c r="E32" s="115"/>
      <c r="F32" s="115"/>
    </row>
    <row r="33" spans="2:6" ht="33.75" customHeight="1" thickBot="1">
      <c r="B33" s="116" t="s">
        <v>58</v>
      </c>
      <c r="C33" s="117"/>
      <c r="D33" s="118"/>
      <c r="E33" s="118"/>
      <c r="F33" s="119"/>
    </row>
    <row r="34" spans="2:6" ht="14.25" customHeight="1" thickBot="1">
      <c r="B34" s="116" t="s">
        <v>59</v>
      </c>
      <c r="C34" s="117">
        <v>1500</v>
      </c>
      <c r="D34" s="118"/>
      <c r="E34" s="118"/>
      <c r="F34" s="119"/>
    </row>
    <row r="35" spans="2:6" ht="14.25" customHeight="1" thickBot="1">
      <c r="B35" s="116" t="s">
        <v>60</v>
      </c>
      <c r="C35" s="117">
        <v>3500</v>
      </c>
      <c r="D35" s="118"/>
      <c r="E35" s="118"/>
      <c r="F35" s="119"/>
    </row>
    <row r="36" spans="2:6" ht="14.25" customHeight="1" thickBot="1">
      <c r="B36" s="116" t="s">
        <v>61</v>
      </c>
      <c r="C36" s="120">
        <v>0.43</v>
      </c>
      <c r="D36" s="121"/>
      <c r="E36" s="121"/>
      <c r="F36" s="122"/>
    </row>
    <row r="37" spans="2:6" ht="14.25" customHeight="1"/>
    <row r="38" spans="2:6" ht="14.25" customHeight="1"/>
    <row r="39" spans="2:6" ht="14.25" customHeight="1"/>
    <row r="40" spans="2:6" ht="14.25" customHeight="1"/>
    <row r="41" spans="2:6" ht="14.25" customHeight="1"/>
    <row r="42" spans="2:6" ht="14.25" customHeight="1"/>
    <row r="43" spans="2:6" ht="14.25" customHeight="1"/>
    <row r="44" spans="2:6" ht="14.25" customHeight="1"/>
    <row r="45" spans="2:6" ht="14.25" customHeight="1"/>
    <row r="46" spans="2:6" ht="14.25" customHeight="1"/>
    <row r="47" spans="2:6" ht="14.25" customHeight="1"/>
    <row r="48" spans="2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C34:F34"/>
    <mergeCell ref="C35:F35"/>
    <mergeCell ref="C36:F36"/>
    <mergeCell ref="B26:B27"/>
    <mergeCell ref="C26:D26"/>
    <mergeCell ref="E26:F26"/>
    <mergeCell ref="B28:B32"/>
    <mergeCell ref="C33:F33"/>
    <mergeCell ref="C21:F21"/>
    <mergeCell ref="C22:F22"/>
    <mergeCell ref="C23:F23"/>
    <mergeCell ref="C24:F24"/>
    <mergeCell ref="B2:B3"/>
    <mergeCell ref="C2:D2"/>
    <mergeCell ref="E2:F2"/>
    <mergeCell ref="C9:F9"/>
    <mergeCell ref="C10:F10"/>
    <mergeCell ref="C11:F11"/>
    <mergeCell ref="C12:F12"/>
    <mergeCell ref="B4:B8"/>
    <mergeCell ref="B14:B15"/>
    <mergeCell ref="B16:B20"/>
    <mergeCell ref="C14:D14"/>
    <mergeCell ref="E14:F14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topLeftCell="A7" zoomScale="75" zoomScaleNormal="75" workbookViewId="0">
      <selection activeCell="D48" sqref="D48"/>
    </sheetView>
  </sheetViews>
  <sheetFormatPr defaultColWidth="12.625" defaultRowHeight="15" customHeight="1"/>
  <cols>
    <col min="1" max="1" width="42.375" customWidth="1"/>
    <col min="2" max="2" width="16.5" customWidth="1"/>
    <col min="3" max="3" width="12.625" customWidth="1"/>
    <col min="4" max="4" width="9.375" customWidth="1"/>
    <col min="5" max="5" width="7.75" customWidth="1"/>
    <col min="6" max="6" width="9" customWidth="1"/>
    <col min="7" max="7" width="7.75" customWidth="1"/>
    <col min="8" max="8" width="9.75" customWidth="1"/>
    <col min="9" max="9" width="7.875" customWidth="1"/>
    <col min="10" max="10" width="9.375" customWidth="1"/>
    <col min="11" max="11" width="7.75" customWidth="1"/>
    <col min="12" max="12" width="7.25" customWidth="1"/>
    <col min="13" max="13" width="8.75" customWidth="1"/>
    <col min="14" max="14" width="9.25" style="63" customWidth="1"/>
    <col min="15" max="15" width="9.875" customWidth="1"/>
    <col min="16" max="16" width="8.875" customWidth="1"/>
    <col min="17" max="17" width="11" customWidth="1"/>
    <col min="18" max="18" width="9.125" style="63" customWidth="1"/>
    <col min="19" max="19" width="9" customWidth="1"/>
    <col min="20" max="20" width="9.875" customWidth="1"/>
    <col min="21" max="21" width="10.125" customWidth="1"/>
    <col min="22" max="22" width="10.25" style="63" customWidth="1"/>
    <col min="23" max="23" width="9.75" customWidth="1"/>
    <col min="24" max="26" width="7.625" customWidth="1"/>
  </cols>
  <sheetData>
    <row r="1" spans="1:26" ht="14.25" customHeight="1">
      <c r="B1" s="1"/>
    </row>
    <row r="2" spans="1:26" ht="14.25" customHeight="1">
      <c r="B2" s="1"/>
      <c r="C2" s="95" t="s">
        <v>63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82"/>
      <c r="O2" s="95" t="s">
        <v>64</v>
      </c>
      <c r="P2" s="96"/>
      <c r="Q2" s="96"/>
      <c r="R2" s="82"/>
      <c r="S2" s="95" t="s">
        <v>65</v>
      </c>
      <c r="T2" s="96"/>
      <c r="U2" s="96"/>
      <c r="V2" s="82"/>
    </row>
    <row r="3" spans="1:26" ht="14.25" customHeight="1">
      <c r="A3" s="33"/>
      <c r="B3" s="39"/>
      <c r="C3" s="40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  <c r="M3" s="41">
        <v>11</v>
      </c>
      <c r="N3" s="64">
        <v>12</v>
      </c>
      <c r="O3" s="40" t="s">
        <v>66</v>
      </c>
      <c r="P3" s="41" t="s">
        <v>67</v>
      </c>
      <c r="Q3" s="41" t="s">
        <v>68</v>
      </c>
      <c r="R3" s="64" t="s">
        <v>69</v>
      </c>
      <c r="S3" s="40" t="s">
        <v>66</v>
      </c>
      <c r="T3" s="41" t="s">
        <v>67</v>
      </c>
      <c r="U3" s="41" t="s">
        <v>68</v>
      </c>
      <c r="V3" s="64" t="s">
        <v>69</v>
      </c>
      <c r="W3" s="33"/>
      <c r="X3" s="33"/>
      <c r="Y3" s="33"/>
      <c r="Z3" s="33"/>
    </row>
    <row r="4" spans="1:26" ht="14.25" customHeight="1">
      <c r="B4" s="42" t="s">
        <v>70</v>
      </c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65"/>
      <c r="O4" s="24"/>
      <c r="P4" s="19"/>
      <c r="Q4" s="19"/>
      <c r="R4" s="65"/>
      <c r="S4" s="24"/>
      <c r="T4" s="19"/>
      <c r="U4" s="19"/>
      <c r="V4" s="65"/>
    </row>
    <row r="5" spans="1:26" ht="14.25" customHeight="1">
      <c r="B5" s="43" t="s">
        <v>106</v>
      </c>
      <c r="C5" s="50">
        <v>120000</v>
      </c>
      <c r="D5" s="51">
        <v>140000</v>
      </c>
      <c r="E5" s="51">
        <v>160000</v>
      </c>
      <c r="F5" s="51">
        <v>180000</v>
      </c>
      <c r="G5" s="51">
        <v>180000</v>
      </c>
      <c r="H5" s="51">
        <v>180000</v>
      </c>
      <c r="I5" s="51">
        <v>200000</v>
      </c>
      <c r="J5" s="51">
        <v>200000</v>
      </c>
      <c r="K5" s="51">
        <v>200000</v>
      </c>
      <c r="L5" s="51">
        <v>200000</v>
      </c>
      <c r="M5" s="51">
        <v>200000</v>
      </c>
      <c r="N5" s="66">
        <v>200000</v>
      </c>
      <c r="O5" s="50">
        <v>600000</v>
      </c>
      <c r="P5" s="51">
        <v>600000</v>
      </c>
      <c r="Q5" s="51">
        <v>600000</v>
      </c>
      <c r="R5" s="66">
        <v>600000</v>
      </c>
      <c r="S5" s="50">
        <v>600000</v>
      </c>
      <c r="T5" s="51">
        <v>600000</v>
      </c>
      <c r="U5" s="51">
        <v>600000</v>
      </c>
      <c r="V5" s="66">
        <v>600000</v>
      </c>
    </row>
    <row r="6" spans="1:26" ht="14.25" customHeight="1">
      <c r="B6" s="43" t="s">
        <v>107</v>
      </c>
      <c r="C6" s="50">
        <v>22500</v>
      </c>
      <c r="D6" s="51">
        <v>22500</v>
      </c>
      <c r="E6" s="51">
        <v>33750</v>
      </c>
      <c r="F6" s="51">
        <v>45000</v>
      </c>
      <c r="G6" s="51">
        <v>67500</v>
      </c>
      <c r="H6" s="51">
        <v>67500</v>
      </c>
      <c r="I6" s="51">
        <v>67500</v>
      </c>
      <c r="J6" s="51">
        <v>45000</v>
      </c>
      <c r="K6" s="51">
        <v>33750</v>
      </c>
      <c r="L6" s="51">
        <v>22500</v>
      </c>
      <c r="M6" s="51">
        <v>22500</v>
      </c>
      <c r="N6" s="66">
        <v>22500</v>
      </c>
      <c r="O6" s="50">
        <v>78750</v>
      </c>
      <c r="P6" s="51">
        <v>180000</v>
      </c>
      <c r="Q6" s="51">
        <v>141750</v>
      </c>
      <c r="R6" s="66">
        <v>67500</v>
      </c>
      <c r="S6" s="50">
        <v>78750</v>
      </c>
      <c r="T6" s="51">
        <v>180000</v>
      </c>
      <c r="U6" s="51">
        <v>141750</v>
      </c>
      <c r="V6" s="66">
        <v>67500</v>
      </c>
    </row>
    <row r="7" spans="1:26" ht="14.25" customHeight="1">
      <c r="B7" s="43" t="s">
        <v>108</v>
      </c>
      <c r="C7" s="50">
        <v>87500</v>
      </c>
      <c r="D7" s="51">
        <v>105000</v>
      </c>
      <c r="E7" s="51">
        <v>140000</v>
      </c>
      <c r="F7" s="51">
        <v>157500</v>
      </c>
      <c r="G7" s="51">
        <v>175000</v>
      </c>
      <c r="H7" s="51">
        <v>175000</v>
      </c>
      <c r="I7" s="51">
        <v>175000</v>
      </c>
      <c r="J7" s="51">
        <v>175000</v>
      </c>
      <c r="K7" s="51">
        <v>175000</v>
      </c>
      <c r="L7" s="51">
        <v>175000</v>
      </c>
      <c r="M7" s="51">
        <v>175000</v>
      </c>
      <c r="N7" s="66">
        <v>175000</v>
      </c>
      <c r="O7" s="50">
        <v>525000</v>
      </c>
      <c r="P7" s="51">
        <v>525000</v>
      </c>
      <c r="Q7" s="51">
        <v>525000</v>
      </c>
      <c r="R7" s="66">
        <v>525000</v>
      </c>
      <c r="S7" s="50">
        <v>525000</v>
      </c>
      <c r="T7" s="51">
        <v>525000</v>
      </c>
      <c r="U7" s="51">
        <v>525000</v>
      </c>
      <c r="V7" s="66">
        <v>525000</v>
      </c>
    </row>
    <row r="8" spans="1:26" ht="14.25" customHeight="1">
      <c r="B8" s="43" t="s">
        <v>109</v>
      </c>
      <c r="C8" s="50">
        <v>230000</v>
      </c>
      <c r="D8" s="51">
        <v>267500</v>
      </c>
      <c r="E8" s="51">
        <v>333750</v>
      </c>
      <c r="F8" s="51">
        <v>382500</v>
      </c>
      <c r="G8" s="51">
        <v>422500</v>
      </c>
      <c r="H8" s="51">
        <v>422500</v>
      </c>
      <c r="I8" s="51">
        <v>442500</v>
      </c>
      <c r="J8" s="51">
        <v>420000</v>
      </c>
      <c r="K8" s="51">
        <v>408750</v>
      </c>
      <c r="L8" s="51">
        <v>397500</v>
      </c>
      <c r="M8" s="51">
        <v>397500</v>
      </c>
      <c r="N8" s="66">
        <v>397500</v>
      </c>
      <c r="O8" s="50">
        <v>1203750</v>
      </c>
      <c r="P8" s="51">
        <v>1305000</v>
      </c>
      <c r="Q8" s="51">
        <v>1266750</v>
      </c>
      <c r="R8" s="66">
        <v>1192500</v>
      </c>
      <c r="S8" s="50">
        <v>1203750</v>
      </c>
      <c r="T8" s="51">
        <v>1305000</v>
      </c>
      <c r="U8" s="51">
        <v>1266750</v>
      </c>
      <c r="V8" s="66">
        <v>1192500</v>
      </c>
    </row>
    <row r="9" spans="1:26" ht="14.25" customHeight="1">
      <c r="B9" s="43"/>
      <c r="C9" s="24"/>
      <c r="D9" s="19"/>
      <c r="E9" s="19"/>
      <c r="F9" s="19"/>
      <c r="G9" s="19"/>
      <c r="H9" s="19"/>
      <c r="I9" s="19"/>
      <c r="J9" s="19"/>
      <c r="K9" s="19"/>
      <c r="L9" s="19"/>
      <c r="M9" s="19"/>
      <c r="N9" s="66">
        <f>SUM(C8:N8)</f>
        <v>4522500</v>
      </c>
      <c r="O9" s="24"/>
      <c r="P9" s="19"/>
      <c r="Q9" s="19"/>
      <c r="R9" s="66">
        <f>SUM(O8:R8)</f>
        <v>4968000</v>
      </c>
      <c r="S9" s="24"/>
      <c r="T9" s="19"/>
      <c r="U9" s="19"/>
      <c r="V9" s="66">
        <f>SUM(S8:V8)</f>
        <v>4968000</v>
      </c>
    </row>
    <row r="10" spans="1:26" ht="14.25" customHeight="1">
      <c r="B10" s="42" t="s">
        <v>71</v>
      </c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65"/>
      <c r="O10" s="24"/>
      <c r="P10" s="19"/>
      <c r="Q10" s="19"/>
      <c r="R10" s="65"/>
      <c r="S10" s="24"/>
      <c r="T10" s="19"/>
      <c r="U10" s="19"/>
      <c r="V10" s="65"/>
    </row>
    <row r="11" spans="1:26" ht="14.25" customHeight="1">
      <c r="B11" s="43" t="s">
        <v>72</v>
      </c>
      <c r="C11" s="2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65"/>
      <c r="O11" s="24"/>
      <c r="P11" s="19"/>
      <c r="Q11" s="19"/>
      <c r="R11" s="65"/>
      <c r="S11" s="24"/>
      <c r="T11" s="19"/>
      <c r="U11" s="19"/>
      <c r="V11" s="65"/>
    </row>
    <row r="12" spans="1:26" ht="14.25" customHeight="1">
      <c r="B12" s="38" t="s">
        <v>142</v>
      </c>
      <c r="C12" s="55">
        <v>3973</v>
      </c>
      <c r="D12" s="56">
        <v>3973</v>
      </c>
      <c r="E12" s="56">
        <v>3973</v>
      </c>
      <c r="F12" s="56">
        <v>3973</v>
      </c>
      <c r="G12" s="56">
        <v>3973</v>
      </c>
      <c r="H12" s="56">
        <v>3973</v>
      </c>
      <c r="I12" s="56">
        <v>3973</v>
      </c>
      <c r="J12" s="56">
        <v>3973</v>
      </c>
      <c r="K12" s="56">
        <v>3973</v>
      </c>
      <c r="L12" s="56">
        <v>3973</v>
      </c>
      <c r="M12" s="56">
        <v>3973</v>
      </c>
      <c r="N12" s="67">
        <v>3973</v>
      </c>
      <c r="O12">
        <v>17880</v>
      </c>
      <c r="P12">
        <v>17880</v>
      </c>
      <c r="Q12">
        <v>17880</v>
      </c>
      <c r="R12" s="68">
        <v>17880</v>
      </c>
      <c r="S12" s="55">
        <v>29790</v>
      </c>
      <c r="T12" s="56">
        <v>29790</v>
      </c>
      <c r="U12" s="56">
        <v>29790</v>
      </c>
      <c r="V12" s="69">
        <v>29790</v>
      </c>
    </row>
    <row r="13" spans="1:26" ht="14.25" customHeight="1">
      <c r="B13" s="38" t="s">
        <v>143</v>
      </c>
      <c r="C13" s="55">
        <v>165000</v>
      </c>
      <c r="D13" s="55">
        <v>165000</v>
      </c>
      <c r="E13" s="55">
        <v>165000</v>
      </c>
      <c r="F13" s="55">
        <v>165000</v>
      </c>
      <c r="G13" s="55">
        <v>165000</v>
      </c>
      <c r="H13" s="55">
        <v>165000</v>
      </c>
      <c r="I13" s="55">
        <v>165000</v>
      </c>
      <c r="J13" s="55">
        <v>165000</v>
      </c>
      <c r="K13" s="55">
        <v>165000</v>
      </c>
      <c r="L13" s="55">
        <v>165000</v>
      </c>
      <c r="M13" s="55">
        <v>165000</v>
      </c>
      <c r="N13" s="68">
        <v>165000</v>
      </c>
      <c r="O13" s="55">
        <v>165000</v>
      </c>
      <c r="P13" s="55">
        <v>165000</v>
      </c>
      <c r="Q13" s="55">
        <v>165000</v>
      </c>
      <c r="R13" s="68">
        <v>165000</v>
      </c>
      <c r="S13" s="55">
        <v>165000</v>
      </c>
      <c r="T13" s="55">
        <v>165000</v>
      </c>
      <c r="U13" s="55">
        <v>165000</v>
      </c>
      <c r="V13" s="68">
        <v>165000</v>
      </c>
    </row>
    <row r="14" spans="1:26" ht="14.25" customHeight="1">
      <c r="B14" s="58" t="s">
        <v>144</v>
      </c>
      <c r="C14" s="55">
        <v>5000</v>
      </c>
      <c r="D14" s="55">
        <v>5000</v>
      </c>
      <c r="E14" s="55">
        <v>5000</v>
      </c>
      <c r="F14" s="55">
        <v>5000</v>
      </c>
      <c r="G14" s="55">
        <v>5000</v>
      </c>
      <c r="H14" s="55">
        <v>5000</v>
      </c>
      <c r="I14" s="55">
        <v>5000</v>
      </c>
      <c r="J14" s="55">
        <v>5000</v>
      </c>
      <c r="K14" s="55">
        <v>5000</v>
      </c>
      <c r="L14" s="55">
        <v>5000</v>
      </c>
      <c r="M14" s="55">
        <v>5000</v>
      </c>
      <c r="N14" s="68">
        <v>5000</v>
      </c>
      <c r="O14" s="55">
        <v>5000</v>
      </c>
      <c r="P14" s="55">
        <v>5000</v>
      </c>
      <c r="Q14" s="55">
        <v>5000</v>
      </c>
      <c r="R14" s="68">
        <v>5000</v>
      </c>
      <c r="S14" s="55">
        <v>5000</v>
      </c>
      <c r="T14" s="55">
        <v>5000</v>
      </c>
      <c r="U14" s="55">
        <v>5000</v>
      </c>
      <c r="V14" s="68">
        <v>5000</v>
      </c>
    </row>
    <row r="15" spans="1:26" ht="14.25" customHeight="1">
      <c r="B15" s="58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69"/>
      <c r="O15" s="55"/>
      <c r="P15" s="56"/>
      <c r="Q15" s="56"/>
      <c r="R15" s="69"/>
      <c r="S15" s="55"/>
      <c r="T15" s="56"/>
      <c r="U15" s="56"/>
      <c r="V15" s="69"/>
    </row>
    <row r="16" spans="1:26" ht="14.25" customHeight="1">
      <c r="B16" s="58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69"/>
      <c r="O16" s="55"/>
      <c r="P16" s="56"/>
      <c r="Q16" s="56"/>
      <c r="R16" s="69"/>
      <c r="S16" s="55"/>
      <c r="T16" s="56"/>
      <c r="U16" s="56"/>
      <c r="V16" s="69"/>
    </row>
    <row r="17" spans="2:23" ht="14.25" customHeight="1">
      <c r="B17" s="58"/>
      <c r="C17" s="55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69"/>
      <c r="O17" s="55"/>
      <c r="P17" s="56"/>
      <c r="Q17" s="56"/>
      <c r="R17" s="69"/>
      <c r="S17" s="55"/>
      <c r="T17" s="56"/>
      <c r="U17" s="56"/>
      <c r="V17" s="69"/>
    </row>
    <row r="18" spans="2:23" ht="14.25" customHeight="1">
      <c r="B18" s="38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69"/>
      <c r="O18" s="55"/>
      <c r="P18" s="56"/>
      <c r="Q18" s="56"/>
      <c r="R18" s="69"/>
      <c r="S18" s="55"/>
      <c r="T18" s="56"/>
      <c r="U18" s="56"/>
      <c r="V18" s="69"/>
    </row>
    <row r="19" spans="2:23" ht="14.25" customHeight="1">
      <c r="B19" s="38"/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69"/>
      <c r="O19" s="55"/>
      <c r="P19" s="56"/>
      <c r="Q19" s="56"/>
      <c r="R19" s="69"/>
      <c r="S19" s="55"/>
      <c r="T19" s="56"/>
      <c r="U19" s="56"/>
      <c r="V19" s="69"/>
    </row>
    <row r="20" spans="2:23" ht="14.25" customHeight="1">
      <c r="B20" s="42" t="s">
        <v>140</v>
      </c>
      <c r="C20" s="55">
        <f>SUM(C12:C19)</f>
        <v>173973</v>
      </c>
      <c r="D20" s="55">
        <f t="shared" ref="D20:V20" si="0">SUM(D12:D19)</f>
        <v>173973</v>
      </c>
      <c r="E20" s="55">
        <f t="shared" si="0"/>
        <v>173973</v>
      </c>
      <c r="F20" s="55">
        <f t="shared" si="0"/>
        <v>173973</v>
      </c>
      <c r="G20" s="55">
        <f t="shared" si="0"/>
        <v>173973</v>
      </c>
      <c r="H20" s="55">
        <f t="shared" si="0"/>
        <v>173973</v>
      </c>
      <c r="I20" s="55">
        <f t="shared" si="0"/>
        <v>173973</v>
      </c>
      <c r="J20" s="55">
        <f t="shared" si="0"/>
        <v>173973</v>
      </c>
      <c r="K20" s="55">
        <f t="shared" si="0"/>
        <v>173973</v>
      </c>
      <c r="L20" s="55">
        <f t="shared" si="0"/>
        <v>173973</v>
      </c>
      <c r="M20" s="55">
        <f t="shared" si="0"/>
        <v>173973</v>
      </c>
      <c r="N20" s="68">
        <f t="shared" si="0"/>
        <v>173973</v>
      </c>
      <c r="O20" s="55">
        <f t="shared" si="0"/>
        <v>187880</v>
      </c>
      <c r="P20" s="55">
        <f t="shared" si="0"/>
        <v>187880</v>
      </c>
      <c r="Q20" s="55">
        <f t="shared" si="0"/>
        <v>187880</v>
      </c>
      <c r="R20" s="68">
        <f>SUM(R12:R19)</f>
        <v>187880</v>
      </c>
      <c r="S20" s="55">
        <f t="shared" si="0"/>
        <v>199790</v>
      </c>
      <c r="T20" s="55">
        <f t="shared" si="0"/>
        <v>199790</v>
      </c>
      <c r="U20" s="55">
        <f t="shared" si="0"/>
        <v>199790</v>
      </c>
      <c r="V20" s="68">
        <f t="shared" si="0"/>
        <v>199790</v>
      </c>
      <c r="W20" s="59">
        <f>SUM(C20:V20)</f>
        <v>3638356</v>
      </c>
    </row>
    <row r="21" spans="2:23" ht="14.25" customHeight="1">
      <c r="B21" s="43" t="s">
        <v>73</v>
      </c>
      <c r="C21" s="55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69"/>
      <c r="O21" s="55"/>
      <c r="P21" s="56"/>
      <c r="Q21" s="56"/>
      <c r="R21" s="69"/>
      <c r="S21" s="55"/>
      <c r="T21" s="56"/>
      <c r="U21" s="56"/>
      <c r="V21" s="69"/>
    </row>
    <row r="22" spans="2:23" ht="14.25" customHeight="1">
      <c r="B22" s="38" t="s">
        <v>121</v>
      </c>
      <c r="C22" s="55">
        <v>75000</v>
      </c>
      <c r="D22" s="60">
        <f>'[1]план продаж'!D4*100+'[1]план продаж'!D5*150+'[1]план продаж'!D6*1500</f>
        <v>87500</v>
      </c>
      <c r="E22" s="56">
        <v>111250</v>
      </c>
      <c r="F22" s="56">
        <v>127500</v>
      </c>
      <c r="G22" s="56">
        <v>142500</v>
      </c>
      <c r="H22" s="56">
        <v>142500</v>
      </c>
      <c r="I22" s="56">
        <v>175000</v>
      </c>
      <c r="J22" s="56">
        <v>181250</v>
      </c>
      <c r="K22" s="56">
        <v>191250</v>
      </c>
      <c r="L22" s="56">
        <v>201250</v>
      </c>
      <c r="M22" s="56">
        <v>215000</v>
      </c>
      <c r="N22" s="69">
        <v>215000</v>
      </c>
      <c r="O22" s="55">
        <v>771250</v>
      </c>
      <c r="P22" s="56">
        <v>805000</v>
      </c>
      <c r="Q22" s="56">
        <v>792250</v>
      </c>
      <c r="R22" s="69">
        <v>767500</v>
      </c>
      <c r="S22" s="55">
        <v>821250</v>
      </c>
      <c r="T22" s="56">
        <v>855000</v>
      </c>
      <c r="U22" s="56">
        <v>842250</v>
      </c>
      <c r="V22" s="69">
        <v>817500</v>
      </c>
    </row>
    <row r="23" spans="2:23" ht="14.25" customHeight="1">
      <c r="B23" s="38" t="s">
        <v>145</v>
      </c>
      <c r="C23" s="55">
        <v>500</v>
      </c>
      <c r="D23" s="55">
        <v>500</v>
      </c>
      <c r="E23" s="55">
        <v>500</v>
      </c>
      <c r="F23" s="55">
        <v>500</v>
      </c>
      <c r="G23" s="55">
        <v>500</v>
      </c>
      <c r="H23" s="55">
        <v>500</v>
      </c>
      <c r="I23" s="56">
        <v>550</v>
      </c>
      <c r="J23" s="56">
        <v>550</v>
      </c>
      <c r="K23" s="56">
        <v>600</v>
      </c>
      <c r="L23" s="56">
        <v>600</v>
      </c>
      <c r="M23" s="56">
        <v>600</v>
      </c>
      <c r="N23" s="67">
        <v>600</v>
      </c>
      <c r="O23" s="55">
        <v>2000</v>
      </c>
      <c r="P23" s="55">
        <v>2000</v>
      </c>
      <c r="Q23" s="55">
        <v>2000</v>
      </c>
      <c r="R23" s="68">
        <v>2000</v>
      </c>
      <c r="S23" s="55">
        <v>2000</v>
      </c>
      <c r="T23" s="55">
        <v>2000</v>
      </c>
      <c r="U23" s="55">
        <v>2000</v>
      </c>
      <c r="V23" s="68">
        <v>2000</v>
      </c>
    </row>
    <row r="24" spans="2:23" ht="14.25" customHeight="1">
      <c r="B24" s="58" t="s">
        <v>123</v>
      </c>
      <c r="C24" s="55">
        <v>100000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69"/>
      <c r="O24" s="55"/>
      <c r="P24" s="56"/>
      <c r="Q24" s="56"/>
      <c r="R24" s="69"/>
      <c r="S24" s="55"/>
      <c r="T24" s="56"/>
      <c r="U24" s="56"/>
      <c r="V24" s="69"/>
    </row>
    <row r="25" spans="2:23" ht="14.25" customHeight="1">
      <c r="B25" s="58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69"/>
      <c r="O25" s="55"/>
      <c r="P25" s="56"/>
      <c r="Q25" s="56"/>
      <c r="R25" s="69"/>
      <c r="S25" s="55"/>
      <c r="T25" s="56"/>
      <c r="U25" s="56"/>
      <c r="V25" s="69"/>
    </row>
    <row r="26" spans="2:23" ht="14.25" customHeight="1">
      <c r="B26" s="58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69"/>
      <c r="O26" s="55"/>
      <c r="P26" s="56"/>
      <c r="Q26" s="56"/>
      <c r="R26" s="69"/>
      <c r="S26" s="55"/>
      <c r="T26" s="56"/>
      <c r="U26" s="56"/>
      <c r="V26" s="69"/>
    </row>
    <row r="27" spans="2:23" ht="14.25" customHeight="1">
      <c r="B27" s="58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69"/>
      <c r="O27" s="55"/>
      <c r="P27" s="56"/>
      <c r="Q27" s="56"/>
      <c r="R27" s="69"/>
      <c r="S27" s="55"/>
      <c r="T27" s="56"/>
      <c r="U27" s="56"/>
      <c r="V27" s="69"/>
    </row>
    <row r="28" spans="2:23" ht="14.25" customHeight="1">
      <c r="B28" s="38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69"/>
      <c r="O28" s="55"/>
      <c r="P28" s="56"/>
      <c r="Q28" s="56"/>
      <c r="R28" s="69"/>
      <c r="S28" s="55"/>
      <c r="T28" s="56"/>
      <c r="U28" s="56"/>
      <c r="V28" s="69"/>
    </row>
    <row r="29" spans="2:23" ht="14.25" customHeight="1">
      <c r="B29" s="42" t="s">
        <v>141</v>
      </c>
      <c r="C29" s="55">
        <f>SUM(C22:C28)</f>
        <v>175500</v>
      </c>
      <c r="D29" s="55">
        <f>SUM(D22:D28)</f>
        <v>88000</v>
      </c>
      <c r="E29" s="55">
        <f t="shared" ref="E29:V29" si="1">SUM(E22:E28)</f>
        <v>111750</v>
      </c>
      <c r="F29" s="55">
        <f t="shared" si="1"/>
        <v>128000</v>
      </c>
      <c r="G29" s="55">
        <f t="shared" si="1"/>
        <v>143000</v>
      </c>
      <c r="H29" s="55">
        <f t="shared" si="1"/>
        <v>143000</v>
      </c>
      <c r="I29" s="55">
        <f t="shared" si="1"/>
        <v>175550</v>
      </c>
      <c r="J29" s="55">
        <f t="shared" si="1"/>
        <v>181800</v>
      </c>
      <c r="K29" s="55">
        <f t="shared" si="1"/>
        <v>191850</v>
      </c>
      <c r="L29" s="55">
        <f t="shared" si="1"/>
        <v>201850</v>
      </c>
      <c r="M29" s="55">
        <f t="shared" si="1"/>
        <v>215600</v>
      </c>
      <c r="N29" s="68">
        <f t="shared" si="1"/>
        <v>215600</v>
      </c>
      <c r="O29" s="55">
        <f t="shared" si="1"/>
        <v>773250</v>
      </c>
      <c r="P29" s="55">
        <f t="shared" si="1"/>
        <v>807000</v>
      </c>
      <c r="Q29" s="55">
        <f t="shared" si="1"/>
        <v>794250</v>
      </c>
      <c r="R29" s="68">
        <f t="shared" si="1"/>
        <v>769500</v>
      </c>
      <c r="S29" s="55">
        <f t="shared" si="1"/>
        <v>823250</v>
      </c>
      <c r="T29" s="55">
        <f t="shared" si="1"/>
        <v>857000</v>
      </c>
      <c r="U29" s="55">
        <f t="shared" si="1"/>
        <v>844250</v>
      </c>
      <c r="V29" s="68">
        <f t="shared" si="1"/>
        <v>819500</v>
      </c>
      <c r="W29" s="59">
        <f>SUM(C29:V29)</f>
        <v>8459500</v>
      </c>
    </row>
    <row r="30" spans="2:23" ht="14.25" customHeight="1">
      <c r="B30" s="38" t="s">
        <v>74</v>
      </c>
      <c r="C30" s="55">
        <f>C8-C20-C29</f>
        <v>-119473</v>
      </c>
      <c r="D30" s="55">
        <f t="shared" ref="D30:V30" si="2">D8-D20-D29</f>
        <v>5527</v>
      </c>
      <c r="E30" s="55">
        <f t="shared" si="2"/>
        <v>48027</v>
      </c>
      <c r="F30" s="55">
        <f t="shared" si="2"/>
        <v>80527</v>
      </c>
      <c r="G30" s="55">
        <f t="shared" si="2"/>
        <v>105527</v>
      </c>
      <c r="H30" s="55">
        <f t="shared" si="2"/>
        <v>105527</v>
      </c>
      <c r="I30" s="55">
        <f t="shared" si="2"/>
        <v>92977</v>
      </c>
      <c r="J30" s="55">
        <f t="shared" si="2"/>
        <v>64227</v>
      </c>
      <c r="K30" s="55">
        <f t="shared" si="2"/>
        <v>42927</v>
      </c>
      <c r="L30" s="55">
        <f t="shared" si="2"/>
        <v>21677</v>
      </c>
      <c r="M30" s="55">
        <f t="shared" si="2"/>
        <v>7927</v>
      </c>
      <c r="N30" s="68">
        <f t="shared" si="2"/>
        <v>7927</v>
      </c>
      <c r="O30" s="55">
        <f t="shared" si="2"/>
        <v>242620</v>
      </c>
      <c r="P30" s="55">
        <f t="shared" si="2"/>
        <v>310120</v>
      </c>
      <c r="Q30" s="55">
        <f t="shared" si="2"/>
        <v>284620</v>
      </c>
      <c r="R30" s="68">
        <f t="shared" si="2"/>
        <v>235120</v>
      </c>
      <c r="S30" s="55">
        <f t="shared" si="2"/>
        <v>180710</v>
      </c>
      <c r="T30" s="55">
        <f t="shared" si="2"/>
        <v>248210</v>
      </c>
      <c r="U30" s="55">
        <f t="shared" si="2"/>
        <v>222710</v>
      </c>
      <c r="V30" s="68">
        <f t="shared" si="2"/>
        <v>173210</v>
      </c>
    </row>
    <row r="31" spans="2:23" ht="14.25" customHeight="1">
      <c r="B31" s="38" t="s">
        <v>75</v>
      </c>
      <c r="C31" s="55">
        <f>C30/100*15</f>
        <v>-17920.95</v>
      </c>
      <c r="D31" s="55">
        <f t="shared" ref="D31:V31" si="3">D30/100*15</f>
        <v>829.05000000000007</v>
      </c>
      <c r="E31" s="55">
        <f t="shared" si="3"/>
        <v>7204.0499999999993</v>
      </c>
      <c r="F31" s="55">
        <f t="shared" si="3"/>
        <v>12079.05</v>
      </c>
      <c r="G31" s="55">
        <f t="shared" si="3"/>
        <v>15829.05</v>
      </c>
      <c r="H31" s="55">
        <f t="shared" si="3"/>
        <v>15829.05</v>
      </c>
      <c r="I31" s="55">
        <f t="shared" si="3"/>
        <v>13946.55</v>
      </c>
      <c r="J31" s="55">
        <f t="shared" si="3"/>
        <v>9634.0499999999993</v>
      </c>
      <c r="K31" s="55">
        <f t="shared" si="3"/>
        <v>6439.0499999999993</v>
      </c>
      <c r="L31" s="55">
        <f t="shared" si="3"/>
        <v>3251.55</v>
      </c>
      <c r="M31" s="55">
        <f t="shared" si="3"/>
        <v>1189.05</v>
      </c>
      <c r="N31" s="68">
        <f t="shared" si="3"/>
        <v>1189.05</v>
      </c>
      <c r="O31" s="55">
        <f t="shared" si="3"/>
        <v>36393</v>
      </c>
      <c r="P31" s="55">
        <f t="shared" si="3"/>
        <v>46518</v>
      </c>
      <c r="Q31" s="55">
        <f t="shared" si="3"/>
        <v>42693</v>
      </c>
      <c r="R31" s="68">
        <f t="shared" si="3"/>
        <v>35268</v>
      </c>
      <c r="S31" s="55">
        <f t="shared" si="3"/>
        <v>27106.5</v>
      </c>
      <c r="T31" s="55">
        <f t="shared" si="3"/>
        <v>37231.5</v>
      </c>
      <c r="U31" s="55">
        <f t="shared" si="3"/>
        <v>33406.5</v>
      </c>
      <c r="V31" s="68">
        <f t="shared" si="3"/>
        <v>25981.5</v>
      </c>
    </row>
    <row r="32" spans="2:23" ht="14.25" customHeight="1">
      <c r="B32" s="42" t="s">
        <v>76</v>
      </c>
      <c r="C32" s="57">
        <f>C30-C31</f>
        <v>-101552.05</v>
      </c>
      <c r="D32" s="57">
        <f t="shared" ref="D32:V32" si="4">D30-D31</f>
        <v>4697.95</v>
      </c>
      <c r="E32" s="57">
        <f t="shared" si="4"/>
        <v>40822.949999999997</v>
      </c>
      <c r="F32" s="57">
        <f t="shared" si="4"/>
        <v>68447.95</v>
      </c>
      <c r="G32" s="57">
        <f t="shared" si="4"/>
        <v>89697.95</v>
      </c>
      <c r="H32" s="57">
        <f t="shared" si="4"/>
        <v>89697.95</v>
      </c>
      <c r="I32" s="57">
        <f t="shared" si="4"/>
        <v>79030.45</v>
      </c>
      <c r="J32" s="57">
        <f t="shared" si="4"/>
        <v>54592.95</v>
      </c>
      <c r="K32" s="57">
        <f t="shared" si="4"/>
        <v>36487.949999999997</v>
      </c>
      <c r="L32" s="57">
        <f t="shared" si="4"/>
        <v>18425.45</v>
      </c>
      <c r="M32" s="57">
        <f t="shared" si="4"/>
        <v>6737.95</v>
      </c>
      <c r="N32" s="70">
        <f t="shared" si="4"/>
        <v>6737.95</v>
      </c>
      <c r="O32" s="57">
        <f t="shared" si="4"/>
        <v>206227</v>
      </c>
      <c r="P32" s="57">
        <f t="shared" si="4"/>
        <v>263602</v>
      </c>
      <c r="Q32" s="57">
        <f t="shared" si="4"/>
        <v>241927</v>
      </c>
      <c r="R32" s="70">
        <f t="shared" si="4"/>
        <v>199852</v>
      </c>
      <c r="S32" s="57">
        <f t="shared" si="4"/>
        <v>153603.5</v>
      </c>
      <c r="T32" s="57">
        <f t="shared" si="4"/>
        <v>210978.5</v>
      </c>
      <c r="U32" s="57">
        <f t="shared" si="4"/>
        <v>189303.5</v>
      </c>
      <c r="V32" s="70">
        <f t="shared" si="4"/>
        <v>147228.5</v>
      </c>
      <c r="W32" s="59">
        <f>SUM(C32:V32)</f>
        <v>2006547.4</v>
      </c>
    </row>
    <row r="33" spans="1:22" ht="14.25" customHeight="1">
      <c r="B33" s="44" t="s">
        <v>146</v>
      </c>
      <c r="C33" s="61">
        <f>C29+C20</f>
        <v>349473</v>
      </c>
      <c r="D33" s="61">
        <f t="shared" ref="D33:V33" si="5">D29+D20</f>
        <v>261973</v>
      </c>
      <c r="E33" s="61">
        <f t="shared" si="5"/>
        <v>285723</v>
      </c>
      <c r="F33" s="61">
        <f t="shared" si="5"/>
        <v>301973</v>
      </c>
      <c r="G33" s="61">
        <f t="shared" si="5"/>
        <v>316973</v>
      </c>
      <c r="H33" s="61">
        <f t="shared" si="5"/>
        <v>316973</v>
      </c>
      <c r="I33" s="61">
        <f t="shared" si="5"/>
        <v>349523</v>
      </c>
      <c r="J33" s="61">
        <f t="shared" si="5"/>
        <v>355773</v>
      </c>
      <c r="K33" s="61">
        <f t="shared" si="5"/>
        <v>365823</v>
      </c>
      <c r="L33" s="61">
        <f t="shared" si="5"/>
        <v>375823</v>
      </c>
      <c r="M33" s="61">
        <f t="shared" si="5"/>
        <v>389573</v>
      </c>
      <c r="N33" s="71">
        <f t="shared" si="5"/>
        <v>389573</v>
      </c>
      <c r="O33" s="61">
        <f t="shared" si="5"/>
        <v>961130</v>
      </c>
      <c r="P33" s="61">
        <f t="shared" si="5"/>
        <v>994880</v>
      </c>
      <c r="Q33" s="61">
        <f t="shared" si="5"/>
        <v>982130</v>
      </c>
      <c r="R33" s="71">
        <f t="shared" si="5"/>
        <v>957380</v>
      </c>
      <c r="S33" s="61">
        <f t="shared" si="5"/>
        <v>1023040</v>
      </c>
      <c r="T33" s="61">
        <f t="shared" si="5"/>
        <v>1056790</v>
      </c>
      <c r="U33" s="61">
        <f t="shared" si="5"/>
        <v>1044040</v>
      </c>
      <c r="V33" s="71">
        <f t="shared" si="5"/>
        <v>1019290</v>
      </c>
    </row>
    <row r="34" spans="1:22" ht="14.25" customHeight="1">
      <c r="A34" s="20" t="s">
        <v>77</v>
      </c>
      <c r="B34" s="13" t="s">
        <v>78</v>
      </c>
      <c r="C34" s="19"/>
      <c r="D34" s="45"/>
      <c r="E34" s="61">
        <f>AVERAGE(C32:V32)</f>
        <v>100327.37</v>
      </c>
      <c r="F34" s="45" t="s">
        <v>147</v>
      </c>
      <c r="G34" s="45"/>
      <c r="H34" s="61">
        <f>AVERAGE(C33:V33)</f>
        <v>604892.80000000005</v>
      </c>
      <c r="I34" s="109" t="s">
        <v>148</v>
      </c>
      <c r="J34" s="109"/>
      <c r="K34" s="45"/>
      <c r="L34" s="45"/>
      <c r="M34" s="45"/>
      <c r="N34" s="71">
        <f>SUM(C33:N33)</f>
        <v>4059176</v>
      </c>
      <c r="O34" s="45"/>
      <c r="P34" s="45"/>
      <c r="Q34" s="45"/>
      <c r="R34" s="71">
        <f>SUM(O33:R33)</f>
        <v>3895520</v>
      </c>
      <c r="S34" s="45"/>
      <c r="T34" s="45"/>
      <c r="U34" s="45"/>
      <c r="V34" s="71">
        <f>SUM(S33:V33)</f>
        <v>4143160</v>
      </c>
    </row>
    <row r="35" spans="1:22" ht="14.25" customHeight="1">
      <c r="A35" s="20" t="s">
        <v>79</v>
      </c>
      <c r="B35" s="13" t="s">
        <v>80</v>
      </c>
      <c r="C35" s="1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72"/>
      <c r="O35" s="45"/>
      <c r="P35" s="45"/>
      <c r="Q35" s="45"/>
      <c r="R35" s="72"/>
      <c r="S35" s="45"/>
      <c r="T35" s="45"/>
      <c r="U35" s="45"/>
      <c r="V35" s="72"/>
    </row>
    <row r="36" spans="1:22" ht="14.25" customHeight="1">
      <c r="B36" s="13" t="s">
        <v>81</v>
      </c>
      <c r="C36" s="51">
        <v>-191400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73"/>
      <c r="O36" s="19"/>
      <c r="P36" s="19"/>
      <c r="Q36" s="19"/>
      <c r="R36" s="73"/>
      <c r="S36" s="19"/>
      <c r="T36" s="19"/>
      <c r="U36" s="19"/>
      <c r="V36" s="73"/>
    </row>
    <row r="37" spans="1:22" ht="14.25" customHeight="1">
      <c r="A37" s="46" t="s">
        <v>82</v>
      </c>
      <c r="B37" s="13" t="s">
        <v>83</v>
      </c>
      <c r="C37" s="51">
        <f>W20+W29+C36</f>
        <v>11906456</v>
      </c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72"/>
      <c r="O37" s="45"/>
      <c r="P37" s="45"/>
      <c r="Q37" s="45"/>
      <c r="R37" s="72"/>
      <c r="S37" s="45"/>
      <c r="T37" s="45"/>
      <c r="U37" s="45"/>
      <c r="V37" s="72"/>
    </row>
    <row r="38" spans="1:22" ht="14.25" customHeight="1">
      <c r="A38" s="46" t="s">
        <v>84</v>
      </c>
      <c r="B38" s="13" t="s">
        <v>85</v>
      </c>
      <c r="C38" s="47">
        <f>E34/H34</f>
        <v>0.16585975233958808</v>
      </c>
      <c r="D38" s="62">
        <v>0.16</v>
      </c>
      <c r="E38" s="45"/>
      <c r="F38" s="45"/>
      <c r="G38" s="45"/>
      <c r="H38" s="45"/>
      <c r="I38" s="45"/>
      <c r="J38" s="45"/>
      <c r="K38" s="45"/>
      <c r="L38" s="45"/>
      <c r="M38" s="45"/>
      <c r="N38" s="72"/>
      <c r="O38" s="45"/>
      <c r="P38" s="45"/>
      <c r="Q38" s="45"/>
      <c r="R38" s="72"/>
      <c r="S38" s="45"/>
      <c r="T38" s="45"/>
      <c r="U38" s="45"/>
      <c r="V38" s="72"/>
    </row>
    <row r="39" spans="1:22" ht="29.25" customHeight="1">
      <c r="A39" s="46" t="s">
        <v>86</v>
      </c>
      <c r="B39" s="13" t="s">
        <v>87</v>
      </c>
      <c r="C39" s="51">
        <f>C37+W32</f>
        <v>13913003.4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73"/>
      <c r="O39" s="19"/>
      <c r="P39" s="19"/>
      <c r="Q39" s="19"/>
      <c r="R39" s="73"/>
      <c r="S39" s="19"/>
      <c r="T39" s="19"/>
      <c r="U39" s="19"/>
      <c r="V39" s="73"/>
    </row>
    <row r="40" spans="1:22" ht="14.25" customHeight="1">
      <c r="A40" s="46" t="s">
        <v>88</v>
      </c>
      <c r="B40" s="13" t="s">
        <v>89</v>
      </c>
      <c r="C40" s="19" t="s">
        <v>149</v>
      </c>
      <c r="D40" s="61"/>
      <c r="E40" s="45"/>
      <c r="F40" s="45"/>
      <c r="G40" s="45"/>
      <c r="H40" s="45"/>
      <c r="I40" s="45"/>
      <c r="J40" s="45"/>
      <c r="K40" s="45"/>
      <c r="L40" s="45"/>
      <c r="M40" s="45"/>
      <c r="N40" s="72"/>
      <c r="O40" s="45"/>
      <c r="P40" s="45"/>
      <c r="Q40" s="45"/>
      <c r="R40" s="72"/>
      <c r="S40" s="45"/>
      <c r="T40" s="45"/>
      <c r="U40" s="45"/>
      <c r="V40" s="72"/>
    </row>
    <row r="41" spans="1:22" ht="14.25" customHeight="1">
      <c r="A41" s="46" t="s">
        <v>90</v>
      </c>
      <c r="B41" s="13" t="s">
        <v>91</v>
      </c>
      <c r="C41" s="19">
        <f>C37/C36</f>
        <v>-62.207189132706375</v>
      </c>
      <c r="D41" s="45"/>
      <c r="E41" s="45"/>
      <c r="F41" s="45"/>
      <c r="G41" s="45"/>
      <c r="H41" s="45"/>
      <c r="I41" s="45"/>
      <c r="J41" s="45"/>
      <c r="K41" s="45"/>
      <c r="L41" s="45"/>
      <c r="M41" s="45" t="s">
        <v>150</v>
      </c>
      <c r="N41" s="71">
        <f>SUM(C33:N33)</f>
        <v>4059176</v>
      </c>
      <c r="O41" s="45"/>
      <c r="P41" s="45"/>
      <c r="Q41" s="45"/>
      <c r="R41" s="71">
        <f>SUM(O33:R33)</f>
        <v>3895520</v>
      </c>
      <c r="S41" s="45"/>
      <c r="T41" s="45"/>
      <c r="U41" s="45"/>
      <c r="V41" s="71">
        <f>SUM(S33:V33)</f>
        <v>4143160</v>
      </c>
    </row>
    <row r="42" spans="1:22" ht="14.25" customHeight="1">
      <c r="B42" s="1"/>
      <c r="C42" s="45"/>
      <c r="D42" s="45"/>
      <c r="E42" s="45"/>
      <c r="F42" s="45"/>
      <c r="G42" s="45"/>
      <c r="H42" s="45"/>
      <c r="I42" s="45"/>
      <c r="J42" s="45"/>
      <c r="K42" s="110"/>
      <c r="L42" s="110"/>
      <c r="M42" s="45"/>
      <c r="N42" s="71"/>
      <c r="O42" s="45"/>
      <c r="P42" s="45"/>
      <c r="Q42" s="45"/>
      <c r="R42" s="71"/>
      <c r="S42" s="45"/>
      <c r="T42" s="45"/>
      <c r="U42" s="45"/>
      <c r="V42" s="71"/>
    </row>
    <row r="43" spans="1:22" ht="74.25" customHeight="1">
      <c r="A43" s="20" t="s">
        <v>92</v>
      </c>
      <c r="B43" s="13" t="s">
        <v>93</v>
      </c>
      <c r="C43" s="19">
        <v>0.84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73"/>
      <c r="O43" s="19"/>
      <c r="P43" s="19"/>
      <c r="Q43" s="19"/>
      <c r="R43" s="73"/>
      <c r="S43" s="19"/>
      <c r="T43" s="19"/>
      <c r="U43" s="19"/>
      <c r="V43" s="73"/>
    </row>
    <row r="44" spans="1:22" ht="34.5" customHeight="1">
      <c r="A44" s="48" t="s">
        <v>94</v>
      </c>
      <c r="B44" s="13" t="s">
        <v>95</v>
      </c>
      <c r="C44" s="51">
        <f>C32*C43</f>
        <v>-85303.721999999994</v>
      </c>
      <c r="D44" s="51">
        <f>D32*C43</f>
        <v>3946.2779999999998</v>
      </c>
      <c r="E44" s="51">
        <f>E32*C43</f>
        <v>34291.277999999998</v>
      </c>
      <c r="F44" s="51">
        <f>F32*C43</f>
        <v>57496.277999999998</v>
      </c>
      <c r="G44" s="51">
        <f>G32*C43</f>
        <v>75346.277999999991</v>
      </c>
      <c r="H44" s="51">
        <f>H32*C43</f>
        <v>75346.277999999991</v>
      </c>
      <c r="I44" s="51">
        <f>I32*C43</f>
        <v>66385.577999999994</v>
      </c>
      <c r="J44" s="51">
        <f>J32*C43</f>
        <v>45858.077999999994</v>
      </c>
      <c r="K44" s="51">
        <f>K32*C43</f>
        <v>30649.877999999997</v>
      </c>
      <c r="L44" s="51">
        <f>L32*C43</f>
        <v>15477.378000000001</v>
      </c>
      <c r="M44" s="51">
        <f>M32*C43</f>
        <v>5659.8779999999997</v>
      </c>
      <c r="N44" s="74">
        <f>N32*C43</f>
        <v>5659.8779999999997</v>
      </c>
      <c r="O44" s="51">
        <f>O32*C43</f>
        <v>173230.68</v>
      </c>
      <c r="P44" s="51">
        <f>P32*C43</f>
        <v>221425.68</v>
      </c>
      <c r="Q44" s="51">
        <f>Q32*C43</f>
        <v>203218.68</v>
      </c>
      <c r="R44" s="74">
        <f>R32*C43</f>
        <v>167875.68</v>
      </c>
      <c r="S44" s="51">
        <f>S32*C43</f>
        <v>129026.94</v>
      </c>
      <c r="T44" s="51">
        <f>T32*C43</f>
        <v>177221.94</v>
      </c>
      <c r="U44" s="51">
        <f>U32*C43</f>
        <v>159014.94</v>
      </c>
      <c r="V44" s="74">
        <f>V32*C43</f>
        <v>123671.94</v>
      </c>
    </row>
    <row r="45" spans="1:22" ht="26.45" customHeight="1">
      <c r="A45" s="48" t="s">
        <v>96</v>
      </c>
      <c r="B45" s="13" t="s">
        <v>97</v>
      </c>
      <c r="C45" s="51">
        <f>C36*C43</f>
        <v>-160776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74"/>
      <c r="O45" s="51"/>
      <c r="P45" s="51"/>
      <c r="Q45" s="51"/>
      <c r="R45" s="74"/>
      <c r="S45" s="51"/>
      <c r="T45" s="51"/>
      <c r="U45" s="51"/>
      <c r="V45" s="74"/>
    </row>
    <row r="46" spans="1:22" ht="45.6" customHeight="1">
      <c r="A46" s="46" t="s">
        <v>98</v>
      </c>
      <c r="B46" s="13" t="s">
        <v>99</v>
      </c>
      <c r="C46" s="76">
        <f>C44+C45</f>
        <v>-246079.72200000001</v>
      </c>
      <c r="D46" s="75">
        <f t="shared" ref="D46:V46" si="6">C46+D44</f>
        <v>-242133.44400000002</v>
      </c>
      <c r="E46" s="75">
        <f t="shared" si="6"/>
        <v>-207842.16600000003</v>
      </c>
      <c r="F46" s="51">
        <f t="shared" si="6"/>
        <v>-150345.88800000004</v>
      </c>
      <c r="G46" s="51">
        <f t="shared" si="6"/>
        <v>-74999.610000000044</v>
      </c>
      <c r="H46" s="51">
        <f t="shared" si="6"/>
        <v>346.66799999994691</v>
      </c>
      <c r="I46" s="51">
        <f t="shared" si="6"/>
        <v>66732.245999999941</v>
      </c>
      <c r="J46" s="51">
        <f t="shared" si="6"/>
        <v>112590.32399999994</v>
      </c>
      <c r="K46" s="51">
        <f t="shared" si="6"/>
        <v>143240.20199999993</v>
      </c>
      <c r="L46" s="51">
        <f t="shared" si="6"/>
        <v>158717.57999999993</v>
      </c>
      <c r="M46" s="51">
        <f t="shared" si="6"/>
        <v>164377.45799999993</v>
      </c>
      <c r="N46" s="74">
        <f t="shared" si="6"/>
        <v>170037.33599999992</v>
      </c>
      <c r="O46" s="51">
        <f t="shared" si="6"/>
        <v>343268.01599999995</v>
      </c>
      <c r="P46" s="51">
        <f t="shared" si="6"/>
        <v>564693.696</v>
      </c>
      <c r="Q46" s="51">
        <f t="shared" si="6"/>
        <v>767912.37599999993</v>
      </c>
      <c r="R46" s="74">
        <f t="shared" si="6"/>
        <v>935788.05599999987</v>
      </c>
      <c r="S46" s="51">
        <f t="shared" si="6"/>
        <v>1064814.9959999998</v>
      </c>
      <c r="T46" s="51">
        <f t="shared" si="6"/>
        <v>1242036.9359999998</v>
      </c>
      <c r="U46" s="51">
        <f t="shared" si="6"/>
        <v>1401051.8759999997</v>
      </c>
      <c r="V46" s="74">
        <f t="shared" si="6"/>
        <v>1524723.8159999996</v>
      </c>
    </row>
    <row r="47" spans="1:22" ht="39.75" customHeight="1">
      <c r="A47" s="20" t="s">
        <v>100</v>
      </c>
      <c r="B47" s="13" t="s">
        <v>101</v>
      </c>
      <c r="C47" s="75">
        <f>C44+D44+E44+F44+G44+H44+I44+J44+K44+L44+M44+N44+O44+P44+Q44+R44+S44+T44+U44+V44+C45</f>
        <v>1524723.8159999996</v>
      </c>
    </row>
    <row r="48" spans="1:22" ht="34.5" customHeight="1">
      <c r="A48" s="49" t="s">
        <v>102</v>
      </c>
      <c r="B48" s="13" t="s">
        <v>103</v>
      </c>
      <c r="C48" s="19" t="s">
        <v>151</v>
      </c>
      <c r="E48" s="77"/>
    </row>
    <row r="49" spans="1:3" ht="14.25" customHeight="1">
      <c r="A49" s="19" t="s">
        <v>104</v>
      </c>
      <c r="B49" s="13" t="s">
        <v>105</v>
      </c>
      <c r="C49" s="19" t="s">
        <v>152</v>
      </c>
    </row>
    <row r="50" spans="1:3" ht="14.25" customHeight="1">
      <c r="B50" s="1"/>
    </row>
    <row r="51" spans="1:3" ht="14.25" customHeight="1">
      <c r="B51" s="1"/>
    </row>
    <row r="52" spans="1:3" ht="14.25" customHeight="1">
      <c r="B52" s="1"/>
    </row>
    <row r="53" spans="1:3" ht="14.25" customHeight="1">
      <c r="B53" s="1"/>
    </row>
    <row r="54" spans="1:3" ht="14.25" customHeight="1">
      <c r="B54" s="1"/>
    </row>
    <row r="55" spans="1:3" ht="14.25" customHeight="1">
      <c r="B55" s="1"/>
    </row>
    <row r="56" spans="1:3" ht="14.25" customHeight="1">
      <c r="B56" s="1"/>
    </row>
    <row r="57" spans="1:3" ht="14.25" customHeight="1">
      <c r="B57" s="1"/>
    </row>
    <row r="58" spans="1:3" ht="14.25" customHeight="1">
      <c r="B58" s="1"/>
    </row>
    <row r="59" spans="1:3" ht="14.25" customHeight="1">
      <c r="B59" s="1"/>
    </row>
    <row r="60" spans="1:3" ht="14.25" customHeight="1">
      <c r="B60" s="1"/>
    </row>
    <row r="61" spans="1:3" ht="14.25" customHeight="1">
      <c r="B61" s="1"/>
    </row>
    <row r="62" spans="1:3" ht="14.25" customHeight="1">
      <c r="B62" s="1"/>
    </row>
    <row r="63" spans="1:3" ht="14.25" customHeight="1">
      <c r="B63" s="1"/>
    </row>
    <row r="64" spans="1:3" ht="14.25" customHeight="1">
      <c r="B64" s="1"/>
    </row>
    <row r="65" spans="2:2" ht="14.25" customHeight="1">
      <c r="B65" s="1"/>
    </row>
    <row r="66" spans="2:2" ht="14.25" customHeight="1">
      <c r="B66" s="1"/>
    </row>
    <row r="67" spans="2:2" ht="14.25" customHeight="1">
      <c r="B67" s="1"/>
    </row>
    <row r="68" spans="2:2" ht="14.25" customHeight="1">
      <c r="B68" s="1"/>
    </row>
    <row r="69" spans="2:2" ht="14.25" customHeight="1">
      <c r="B69" s="1"/>
    </row>
    <row r="70" spans="2:2" ht="14.25" customHeight="1">
      <c r="B70" s="1"/>
    </row>
    <row r="71" spans="2:2" ht="14.25" customHeight="1">
      <c r="B71" s="1"/>
    </row>
    <row r="72" spans="2:2" ht="14.25" customHeight="1">
      <c r="B72" s="1"/>
    </row>
    <row r="73" spans="2:2" ht="14.25" customHeight="1">
      <c r="B73" s="1"/>
    </row>
    <row r="74" spans="2:2" ht="14.25" customHeight="1">
      <c r="B74" s="1"/>
    </row>
    <row r="75" spans="2:2" ht="14.25" customHeight="1">
      <c r="B75" s="1"/>
    </row>
    <row r="76" spans="2:2" ht="14.25" customHeight="1">
      <c r="B76" s="1"/>
    </row>
    <row r="77" spans="2:2" ht="14.25" customHeight="1">
      <c r="B77" s="1"/>
    </row>
    <row r="78" spans="2:2" ht="14.25" customHeight="1">
      <c r="B78" s="1"/>
    </row>
    <row r="79" spans="2:2" ht="14.25" customHeight="1">
      <c r="B79" s="1"/>
    </row>
    <row r="80" spans="2:2" ht="14.25" customHeight="1">
      <c r="B80" s="1"/>
    </row>
    <row r="81" spans="2:2" ht="14.25" customHeight="1">
      <c r="B81" s="1"/>
    </row>
    <row r="82" spans="2:2" ht="14.25" customHeight="1">
      <c r="B82" s="1"/>
    </row>
    <row r="83" spans="2:2" ht="14.25" customHeight="1">
      <c r="B83" s="1"/>
    </row>
    <row r="84" spans="2:2" ht="14.25" customHeight="1">
      <c r="B84" s="1"/>
    </row>
    <row r="85" spans="2:2" ht="14.25" customHeight="1">
      <c r="B85" s="1"/>
    </row>
    <row r="86" spans="2:2" ht="14.25" customHeight="1">
      <c r="B86" s="1"/>
    </row>
    <row r="87" spans="2:2" ht="14.25" customHeight="1">
      <c r="B87" s="1"/>
    </row>
    <row r="88" spans="2:2" ht="14.25" customHeight="1">
      <c r="B88" s="1"/>
    </row>
    <row r="89" spans="2:2" ht="14.25" customHeight="1">
      <c r="B89" s="1"/>
    </row>
    <row r="90" spans="2:2" ht="14.25" customHeight="1">
      <c r="B90" s="1"/>
    </row>
    <row r="91" spans="2:2" ht="14.25" customHeight="1">
      <c r="B91" s="1"/>
    </row>
    <row r="92" spans="2:2" ht="14.25" customHeight="1">
      <c r="B92" s="1"/>
    </row>
    <row r="93" spans="2:2" ht="14.25" customHeight="1">
      <c r="B93" s="1"/>
    </row>
    <row r="94" spans="2:2" ht="14.25" customHeight="1">
      <c r="B94" s="1"/>
    </row>
    <row r="95" spans="2:2" ht="14.25" customHeight="1">
      <c r="B95" s="1"/>
    </row>
    <row r="96" spans="2: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4.25" customHeight="1">
      <c r="B221" s="1"/>
    </row>
    <row r="222" spans="2:2" ht="14.25" customHeight="1">
      <c r="B222" s="1"/>
    </row>
    <row r="223" spans="2:2" ht="14.25" customHeight="1">
      <c r="B223" s="1"/>
    </row>
    <row r="224" spans="2:2" ht="14.25" customHeight="1">
      <c r="B224" s="1"/>
    </row>
    <row r="225" spans="2:2" ht="14.25" customHeight="1">
      <c r="B225" s="1"/>
    </row>
    <row r="226" spans="2:2" ht="14.25" customHeight="1">
      <c r="B226" s="1"/>
    </row>
    <row r="227" spans="2:2" ht="14.25" customHeight="1">
      <c r="B227" s="1"/>
    </row>
    <row r="228" spans="2:2" ht="14.25" customHeight="1">
      <c r="B228" s="1"/>
    </row>
    <row r="229" spans="2:2" ht="14.25" customHeight="1">
      <c r="B229" s="1"/>
    </row>
    <row r="230" spans="2:2" ht="14.25" customHeight="1">
      <c r="B230" s="1"/>
    </row>
    <row r="231" spans="2:2" ht="14.25" customHeight="1">
      <c r="B231" s="1"/>
    </row>
    <row r="232" spans="2:2" ht="14.25" customHeight="1">
      <c r="B232" s="1"/>
    </row>
    <row r="233" spans="2:2" ht="14.25" customHeight="1">
      <c r="B233" s="1"/>
    </row>
    <row r="234" spans="2:2" ht="14.25" customHeight="1">
      <c r="B234" s="1"/>
    </row>
    <row r="235" spans="2:2" ht="14.25" customHeight="1">
      <c r="B235" s="1"/>
    </row>
    <row r="236" spans="2:2" ht="14.25" customHeight="1">
      <c r="B236" s="1"/>
    </row>
    <row r="237" spans="2:2" ht="14.25" customHeight="1">
      <c r="B237" s="1"/>
    </row>
    <row r="238" spans="2:2" ht="14.25" customHeight="1">
      <c r="B238" s="1"/>
    </row>
    <row r="239" spans="2:2" ht="14.25" customHeight="1">
      <c r="B239" s="1"/>
    </row>
    <row r="240" spans="2:2" ht="14.25" customHeight="1">
      <c r="B240" s="1"/>
    </row>
    <row r="241" spans="2:2" ht="14.25" customHeight="1">
      <c r="B241" s="1"/>
    </row>
    <row r="242" spans="2:2" ht="14.25" customHeight="1">
      <c r="B242" s="1"/>
    </row>
    <row r="243" spans="2:2" ht="14.25" customHeight="1">
      <c r="B243" s="1"/>
    </row>
    <row r="244" spans="2:2" ht="14.25" customHeight="1">
      <c r="B244" s="1"/>
    </row>
    <row r="245" spans="2:2" ht="14.25" customHeight="1">
      <c r="B245" s="1"/>
    </row>
    <row r="246" spans="2:2" ht="14.25" customHeight="1">
      <c r="B246" s="1"/>
    </row>
    <row r="247" spans="2:2" ht="14.25" customHeight="1">
      <c r="B247" s="1"/>
    </row>
    <row r="248" spans="2:2" ht="14.25" customHeight="1">
      <c r="B248" s="1"/>
    </row>
    <row r="249" spans="2:2" ht="14.25" customHeight="1">
      <c r="B249" s="1"/>
    </row>
    <row r="250" spans="2:2" ht="15.75" customHeight="1"/>
    <row r="251" spans="2:2" ht="15.75" customHeight="1"/>
    <row r="252" spans="2:2" ht="15.75" customHeight="1"/>
    <row r="253" spans="2:2" ht="15.75" customHeight="1"/>
    <row r="254" spans="2:2" ht="15.75" customHeight="1"/>
    <row r="255" spans="2:2" ht="15.75" customHeight="1"/>
    <row r="256" spans="2: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5">
    <mergeCell ref="C2:N2"/>
    <mergeCell ref="O2:R2"/>
    <mergeCell ref="S2:V2"/>
    <mergeCell ref="I34:J34"/>
    <mergeCell ref="K42:L42"/>
  </mergeCells>
  <pageMargins left="0.7" right="0.7" top="0.75" bottom="0.7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Ресурсы</vt:lpstr>
      <vt:lpstr>Объем рынка</vt:lpstr>
      <vt:lpstr>Данные</vt:lpstr>
      <vt:lpstr>Бюджет инвестиций</vt:lpstr>
      <vt:lpstr>План продаж</vt:lpstr>
      <vt:lpstr>Расчет себестоимости</vt:lpstr>
      <vt:lpstr>БДР + эффективность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2022-02-04T15:08:59Z</dcterms:created>
  <dcterms:modified xsi:type="dcterms:W3CDTF">2022-02-04T18:59:45Z</dcterms:modified>
</cp:coreProperties>
</file>