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35" windowHeight="99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0" i="1" l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C129" i="1" s="1"/>
  <c r="D129" i="1"/>
  <c r="P128" i="1"/>
  <c r="O128" i="1"/>
  <c r="O127" i="1" s="1"/>
  <c r="N128" i="1"/>
  <c r="M128" i="1"/>
  <c r="L128" i="1"/>
  <c r="K128" i="1"/>
  <c r="K127" i="1" s="1"/>
  <c r="J128" i="1"/>
  <c r="I128" i="1"/>
  <c r="H128" i="1"/>
  <c r="G128" i="1"/>
  <c r="G127" i="1" s="1"/>
  <c r="F128" i="1"/>
  <c r="E128" i="1"/>
  <c r="D128" i="1"/>
  <c r="C128" i="1"/>
  <c r="C127" i="1" s="1"/>
  <c r="P127" i="1"/>
  <c r="N127" i="1"/>
  <c r="M127" i="1"/>
  <c r="L127" i="1"/>
  <c r="J127" i="1"/>
  <c r="I127" i="1"/>
  <c r="H127" i="1"/>
  <c r="F127" i="1"/>
  <c r="E127" i="1"/>
  <c r="D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18" i="1"/>
  <c r="M118" i="1"/>
  <c r="K118" i="1"/>
  <c r="I118" i="1"/>
  <c r="G118" i="1"/>
  <c r="E118" i="1"/>
  <c r="M117" i="1"/>
  <c r="I117" i="1"/>
  <c r="E117" i="1"/>
  <c r="C112" i="1"/>
  <c r="P111" i="1"/>
  <c r="P118" i="1" s="1"/>
  <c r="O111" i="1"/>
  <c r="N111" i="1"/>
  <c r="N118" i="1" s="1"/>
  <c r="M111" i="1"/>
  <c r="L111" i="1"/>
  <c r="L118" i="1" s="1"/>
  <c r="K111" i="1"/>
  <c r="J111" i="1"/>
  <c r="J118" i="1" s="1"/>
  <c r="I111" i="1"/>
  <c r="H111" i="1"/>
  <c r="H118" i="1" s="1"/>
  <c r="G111" i="1"/>
  <c r="F111" i="1"/>
  <c r="F118" i="1" s="1"/>
  <c r="E111" i="1"/>
  <c r="D111" i="1"/>
  <c r="D118" i="1" s="1"/>
  <c r="C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C100" i="1"/>
  <c r="AF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F93" i="1"/>
  <c r="C93" i="1"/>
  <c r="C92" i="1"/>
  <c r="AF91" i="1"/>
  <c r="P91" i="1"/>
  <c r="O91" i="1"/>
  <c r="N91" i="1"/>
  <c r="M91" i="1"/>
  <c r="L91" i="1"/>
  <c r="K91" i="1"/>
  <c r="J91" i="1"/>
  <c r="I91" i="1"/>
  <c r="H91" i="1"/>
  <c r="G91" i="1"/>
  <c r="F91" i="1"/>
  <c r="E91" i="1"/>
  <c r="C91" i="1" s="1"/>
  <c r="D91" i="1"/>
  <c r="AF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 s="1"/>
  <c r="C89" i="1"/>
  <c r="P88" i="1"/>
  <c r="O88" i="1"/>
  <c r="N88" i="1"/>
  <c r="M88" i="1"/>
  <c r="M87" i="1" s="1"/>
  <c r="L88" i="1"/>
  <c r="K88" i="1"/>
  <c r="J88" i="1"/>
  <c r="I88" i="1"/>
  <c r="I87" i="1" s="1"/>
  <c r="H88" i="1"/>
  <c r="G88" i="1"/>
  <c r="F88" i="1"/>
  <c r="E88" i="1"/>
  <c r="C88" i="1" s="1"/>
  <c r="D88" i="1"/>
  <c r="P87" i="1"/>
  <c r="P95" i="1" s="1"/>
  <c r="P94" i="1" s="1"/>
  <c r="O87" i="1"/>
  <c r="O86" i="1" s="1"/>
  <c r="N87" i="1"/>
  <c r="N95" i="1" s="1"/>
  <c r="N94" i="1" s="1"/>
  <c r="L87" i="1"/>
  <c r="L95" i="1" s="1"/>
  <c r="L94" i="1" s="1"/>
  <c r="K87" i="1"/>
  <c r="K86" i="1" s="1"/>
  <c r="J87" i="1"/>
  <c r="J95" i="1" s="1"/>
  <c r="J94" i="1" s="1"/>
  <c r="H87" i="1"/>
  <c r="H95" i="1" s="1"/>
  <c r="H94" i="1" s="1"/>
  <c r="G87" i="1"/>
  <c r="G86" i="1" s="1"/>
  <c r="F87" i="1"/>
  <c r="F95" i="1" s="1"/>
  <c r="F94" i="1" s="1"/>
  <c r="D87" i="1"/>
  <c r="D95" i="1" s="1"/>
  <c r="P86" i="1"/>
  <c r="N86" i="1"/>
  <c r="L86" i="1"/>
  <c r="J86" i="1"/>
  <c r="H86" i="1"/>
  <c r="F86" i="1"/>
  <c r="D86" i="1"/>
  <c r="C84" i="1"/>
  <c r="C83" i="1"/>
  <c r="P79" i="1"/>
  <c r="P134" i="1" s="1"/>
  <c r="P122" i="1" s="1"/>
  <c r="O79" i="1"/>
  <c r="O134" i="1" s="1"/>
  <c r="O122" i="1" s="1"/>
  <c r="N79" i="1"/>
  <c r="N134" i="1" s="1"/>
  <c r="N122" i="1" s="1"/>
  <c r="M79" i="1"/>
  <c r="M134" i="1" s="1"/>
  <c r="M122" i="1" s="1"/>
  <c r="L79" i="1"/>
  <c r="L134" i="1" s="1"/>
  <c r="L122" i="1" s="1"/>
  <c r="K79" i="1"/>
  <c r="K134" i="1" s="1"/>
  <c r="K122" i="1" s="1"/>
  <c r="J79" i="1"/>
  <c r="J134" i="1" s="1"/>
  <c r="J122" i="1" s="1"/>
  <c r="I79" i="1"/>
  <c r="I134" i="1" s="1"/>
  <c r="I122" i="1" s="1"/>
  <c r="H79" i="1"/>
  <c r="H134" i="1" s="1"/>
  <c r="H122" i="1" s="1"/>
  <c r="G79" i="1"/>
  <c r="G134" i="1" s="1"/>
  <c r="G122" i="1" s="1"/>
  <c r="F79" i="1"/>
  <c r="F134" i="1" s="1"/>
  <c r="F122" i="1" s="1"/>
  <c r="E79" i="1"/>
  <c r="C79" i="1" s="1"/>
  <c r="D79" i="1"/>
  <c r="D134" i="1" s="1"/>
  <c r="P78" i="1"/>
  <c r="P133" i="1" s="1"/>
  <c r="O78" i="1"/>
  <c r="O133" i="1" s="1"/>
  <c r="N78" i="1"/>
  <c r="N133" i="1" s="1"/>
  <c r="M78" i="1"/>
  <c r="M133" i="1" s="1"/>
  <c r="L78" i="1"/>
  <c r="L133" i="1" s="1"/>
  <c r="K78" i="1"/>
  <c r="K133" i="1" s="1"/>
  <c r="J78" i="1"/>
  <c r="J133" i="1" s="1"/>
  <c r="I78" i="1"/>
  <c r="I133" i="1" s="1"/>
  <c r="H78" i="1"/>
  <c r="H133" i="1" s="1"/>
  <c r="G78" i="1"/>
  <c r="G133" i="1" s="1"/>
  <c r="F78" i="1"/>
  <c r="F133" i="1" s="1"/>
  <c r="E78" i="1"/>
  <c r="E133" i="1" s="1"/>
  <c r="D78" i="1"/>
  <c r="D133" i="1" s="1"/>
  <c r="C133" i="1" s="1"/>
  <c r="C78" i="1"/>
  <c r="P77" i="1"/>
  <c r="P132" i="1" s="1"/>
  <c r="O77" i="1"/>
  <c r="O132" i="1" s="1"/>
  <c r="N77" i="1"/>
  <c r="N132" i="1" s="1"/>
  <c r="N131" i="1" s="1"/>
  <c r="M77" i="1"/>
  <c r="M76" i="1" s="1"/>
  <c r="L77" i="1"/>
  <c r="L132" i="1" s="1"/>
  <c r="K77" i="1"/>
  <c r="K132" i="1" s="1"/>
  <c r="J77" i="1"/>
  <c r="J132" i="1" s="1"/>
  <c r="J131" i="1" s="1"/>
  <c r="I77" i="1"/>
  <c r="I76" i="1" s="1"/>
  <c r="H77" i="1"/>
  <c r="H132" i="1" s="1"/>
  <c r="G77" i="1"/>
  <c r="G132" i="1" s="1"/>
  <c r="F77" i="1"/>
  <c r="F132" i="1" s="1"/>
  <c r="F131" i="1" s="1"/>
  <c r="E77" i="1"/>
  <c r="C77" i="1" s="1"/>
  <c r="C76" i="1" s="1"/>
  <c r="D77" i="1"/>
  <c r="D132" i="1" s="1"/>
  <c r="P76" i="1"/>
  <c r="O76" i="1"/>
  <c r="N76" i="1"/>
  <c r="L76" i="1"/>
  <c r="K76" i="1"/>
  <c r="J76" i="1"/>
  <c r="H76" i="1"/>
  <c r="G76" i="1"/>
  <c r="F76" i="1"/>
  <c r="D76" i="1"/>
  <c r="C75" i="1"/>
  <c r="C74" i="1"/>
  <c r="C73" i="1"/>
  <c r="AF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C62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C59" i="1"/>
  <c r="C56" i="1" s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I56" i="1"/>
  <c r="H56" i="1"/>
  <c r="G56" i="1"/>
  <c r="F56" i="1"/>
  <c r="E56" i="1"/>
  <c r="D56" i="1"/>
  <c r="P55" i="1"/>
  <c r="P68" i="1" s="1"/>
  <c r="O55" i="1"/>
  <c r="N55" i="1"/>
  <c r="N68" i="1" s="1"/>
  <c r="M55" i="1"/>
  <c r="M68" i="1" s="1"/>
  <c r="L55" i="1"/>
  <c r="L68" i="1" s="1"/>
  <c r="K55" i="1"/>
  <c r="J55" i="1"/>
  <c r="J68" i="1" s="1"/>
  <c r="I55" i="1"/>
  <c r="I68" i="1" s="1"/>
  <c r="H55" i="1"/>
  <c r="H68" i="1" s="1"/>
  <c r="G55" i="1"/>
  <c r="F55" i="1"/>
  <c r="F68" i="1" s="1"/>
  <c r="E55" i="1"/>
  <c r="E68" i="1" s="1"/>
  <c r="D55" i="1"/>
  <c r="D68" i="1" s="1"/>
  <c r="P54" i="1"/>
  <c r="P67" i="1" s="1"/>
  <c r="O54" i="1"/>
  <c r="O67" i="1" s="1"/>
  <c r="N54" i="1"/>
  <c r="N125" i="1" s="1"/>
  <c r="N121" i="1" s="1"/>
  <c r="M54" i="1"/>
  <c r="M125" i="1" s="1"/>
  <c r="M121" i="1" s="1"/>
  <c r="L54" i="1"/>
  <c r="L67" i="1" s="1"/>
  <c r="K54" i="1"/>
  <c r="K67" i="1" s="1"/>
  <c r="J54" i="1"/>
  <c r="J125" i="1" s="1"/>
  <c r="J121" i="1" s="1"/>
  <c r="I54" i="1"/>
  <c r="I125" i="1" s="1"/>
  <c r="I121" i="1" s="1"/>
  <c r="H54" i="1"/>
  <c r="H67" i="1" s="1"/>
  <c r="G54" i="1"/>
  <c r="G67" i="1" s="1"/>
  <c r="F54" i="1"/>
  <c r="F125" i="1" s="1"/>
  <c r="F121" i="1" s="1"/>
  <c r="E54" i="1"/>
  <c r="E125" i="1" s="1"/>
  <c r="E121" i="1" s="1"/>
  <c r="D54" i="1"/>
  <c r="D67" i="1" s="1"/>
  <c r="P53" i="1"/>
  <c r="P66" i="1" s="1"/>
  <c r="P65" i="1" s="1"/>
  <c r="O53" i="1"/>
  <c r="N53" i="1"/>
  <c r="N66" i="1" s="1"/>
  <c r="M53" i="1"/>
  <c r="M66" i="1" s="1"/>
  <c r="L53" i="1"/>
  <c r="L66" i="1" s="1"/>
  <c r="L65" i="1" s="1"/>
  <c r="K53" i="1"/>
  <c r="J53" i="1"/>
  <c r="J66" i="1" s="1"/>
  <c r="I53" i="1"/>
  <c r="I66" i="1" s="1"/>
  <c r="H53" i="1"/>
  <c r="H66" i="1" s="1"/>
  <c r="H65" i="1" s="1"/>
  <c r="G53" i="1"/>
  <c r="F53" i="1"/>
  <c r="F66" i="1" s="1"/>
  <c r="E53" i="1"/>
  <c r="E66" i="1" s="1"/>
  <c r="D53" i="1"/>
  <c r="D66" i="1" s="1"/>
  <c r="P52" i="1"/>
  <c r="O52" i="1"/>
  <c r="M52" i="1"/>
  <c r="L52" i="1"/>
  <c r="K52" i="1"/>
  <c r="I52" i="1"/>
  <c r="H52" i="1"/>
  <c r="G52" i="1"/>
  <c r="E52" i="1"/>
  <c r="D52" i="1"/>
  <c r="C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C47" i="1"/>
  <c r="C46" i="1"/>
  <c r="C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C43" i="1"/>
  <c r="C42" i="1"/>
  <c r="C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 s="1"/>
  <c r="C39" i="1"/>
  <c r="C38" i="1"/>
  <c r="C36" i="1" s="1"/>
  <c r="C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4" i="1"/>
  <c r="C33" i="1"/>
  <c r="E32" i="1"/>
  <c r="D32" i="1"/>
  <c r="C32" i="1"/>
  <c r="C31" i="1"/>
  <c r="C30" i="1"/>
  <c r="C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27" i="1"/>
  <c r="C26" i="1"/>
  <c r="C25" i="1"/>
  <c r="C24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O23" i="1"/>
  <c r="O68" i="1" s="1"/>
  <c r="N23" i="1"/>
  <c r="M23" i="1"/>
  <c r="L23" i="1"/>
  <c r="K23" i="1"/>
  <c r="K68" i="1" s="1"/>
  <c r="J23" i="1"/>
  <c r="I23" i="1"/>
  <c r="H23" i="1"/>
  <c r="G23" i="1"/>
  <c r="C23" i="1" s="1"/>
  <c r="F23" i="1"/>
  <c r="E23" i="1"/>
  <c r="D23" i="1"/>
  <c r="P22" i="1"/>
  <c r="O22" i="1"/>
  <c r="N22" i="1"/>
  <c r="M22" i="1"/>
  <c r="M67" i="1" s="1"/>
  <c r="L22" i="1"/>
  <c r="K22" i="1"/>
  <c r="J22" i="1"/>
  <c r="I22" i="1"/>
  <c r="I67" i="1" s="1"/>
  <c r="H22" i="1"/>
  <c r="G22" i="1"/>
  <c r="F22" i="1"/>
  <c r="E22" i="1"/>
  <c r="E67" i="1" s="1"/>
  <c r="D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D20" i="1" s="1"/>
  <c r="C21" i="1"/>
  <c r="P20" i="1"/>
  <c r="N20" i="1"/>
  <c r="L20" i="1"/>
  <c r="J20" i="1"/>
  <c r="I20" i="1"/>
  <c r="H20" i="1"/>
  <c r="F20" i="1"/>
  <c r="E20" i="1"/>
  <c r="AF16" i="1"/>
  <c r="AE15" i="1"/>
  <c r="AD15" i="1"/>
  <c r="AC15" i="1"/>
  <c r="AB15" i="1"/>
  <c r="AA15" i="1"/>
  <c r="Z15" i="1"/>
  <c r="Y15" i="1"/>
  <c r="X15" i="1"/>
  <c r="W15" i="1"/>
  <c r="V15" i="1"/>
  <c r="U15" i="1"/>
  <c r="T15" i="1"/>
  <c r="AF15" i="1" s="1"/>
  <c r="S15" i="1"/>
  <c r="G20" i="1" l="1"/>
  <c r="G66" i="1"/>
  <c r="K20" i="1"/>
  <c r="K66" i="1"/>
  <c r="K65" i="1" s="1"/>
  <c r="O20" i="1"/>
  <c r="O66" i="1"/>
  <c r="O65" i="1" s="1"/>
  <c r="D65" i="1"/>
  <c r="C66" i="1"/>
  <c r="G131" i="1"/>
  <c r="K131" i="1"/>
  <c r="O131" i="1"/>
  <c r="D122" i="1"/>
  <c r="C134" i="1"/>
  <c r="D124" i="1"/>
  <c r="C118" i="1"/>
  <c r="D117" i="1"/>
  <c r="H124" i="1"/>
  <c r="H117" i="1"/>
  <c r="L124" i="1"/>
  <c r="L117" i="1"/>
  <c r="P124" i="1"/>
  <c r="P117" i="1"/>
  <c r="M20" i="1"/>
  <c r="E65" i="1"/>
  <c r="I65" i="1"/>
  <c r="M65" i="1"/>
  <c r="C67" i="1"/>
  <c r="D131" i="1"/>
  <c r="H131" i="1"/>
  <c r="L131" i="1"/>
  <c r="P131" i="1"/>
  <c r="I95" i="1"/>
  <c r="I94" i="1" s="1"/>
  <c r="I86" i="1"/>
  <c r="M95" i="1"/>
  <c r="M94" i="1" s="1"/>
  <c r="M86" i="1"/>
  <c r="C22" i="1"/>
  <c r="C20" i="1" s="1"/>
  <c r="C68" i="1"/>
  <c r="D94" i="1"/>
  <c r="F117" i="1"/>
  <c r="F124" i="1"/>
  <c r="J117" i="1"/>
  <c r="J124" i="1"/>
  <c r="N117" i="1"/>
  <c r="N124" i="1"/>
  <c r="I124" i="1"/>
  <c r="G68" i="1"/>
  <c r="G95" i="1"/>
  <c r="G94" i="1" s="1"/>
  <c r="K95" i="1"/>
  <c r="K94" i="1" s="1"/>
  <c r="O95" i="1"/>
  <c r="O94" i="1" s="1"/>
  <c r="G117" i="1"/>
  <c r="K117" i="1"/>
  <c r="O117" i="1"/>
  <c r="G125" i="1"/>
  <c r="G121" i="1" s="1"/>
  <c r="K125" i="1"/>
  <c r="K121" i="1" s="1"/>
  <c r="O125" i="1"/>
  <c r="O121" i="1" s="1"/>
  <c r="E132" i="1"/>
  <c r="I132" i="1"/>
  <c r="I131" i="1" s="1"/>
  <c r="M132" i="1"/>
  <c r="M131" i="1" s="1"/>
  <c r="E134" i="1"/>
  <c r="E122" i="1" s="1"/>
  <c r="C53" i="1"/>
  <c r="C55" i="1"/>
  <c r="F67" i="1"/>
  <c r="F65" i="1" s="1"/>
  <c r="J67" i="1"/>
  <c r="J65" i="1" s="1"/>
  <c r="N67" i="1"/>
  <c r="N65" i="1" s="1"/>
  <c r="C111" i="1"/>
  <c r="D125" i="1"/>
  <c r="H125" i="1"/>
  <c r="H121" i="1" s="1"/>
  <c r="L125" i="1"/>
  <c r="L121" i="1" s="1"/>
  <c r="P125" i="1"/>
  <c r="P121" i="1" s="1"/>
  <c r="F52" i="1"/>
  <c r="J52" i="1"/>
  <c r="N52" i="1"/>
  <c r="E76" i="1"/>
  <c r="E87" i="1"/>
  <c r="C54" i="1"/>
  <c r="I123" i="1" l="1"/>
  <c r="I120" i="1"/>
  <c r="I119" i="1" s="1"/>
  <c r="H120" i="1"/>
  <c r="H119" i="1" s="1"/>
  <c r="H123" i="1"/>
  <c r="C52" i="1"/>
  <c r="E131" i="1"/>
  <c r="M124" i="1"/>
  <c r="C117" i="1"/>
  <c r="C122" i="1"/>
  <c r="C65" i="1"/>
  <c r="N123" i="1"/>
  <c r="N120" i="1"/>
  <c r="N119" i="1" s="1"/>
  <c r="P120" i="1"/>
  <c r="P119" i="1" s="1"/>
  <c r="P123" i="1"/>
  <c r="O124" i="1"/>
  <c r="K124" i="1"/>
  <c r="L120" i="1"/>
  <c r="L119" i="1" s="1"/>
  <c r="L123" i="1"/>
  <c r="F123" i="1"/>
  <c r="F136" i="1" s="1"/>
  <c r="F120" i="1"/>
  <c r="F119" i="1" s="1"/>
  <c r="J123" i="1"/>
  <c r="J120" i="1"/>
  <c r="J119" i="1" s="1"/>
  <c r="D136" i="1"/>
  <c r="E95" i="1"/>
  <c r="C87" i="1"/>
  <c r="E86" i="1"/>
  <c r="C86" i="1" s="1"/>
  <c r="D121" i="1"/>
  <c r="C121" i="1" s="1"/>
  <c r="C125" i="1"/>
  <c r="G124" i="1"/>
  <c r="C132" i="1"/>
  <c r="C131" i="1" s="1"/>
  <c r="D120" i="1"/>
  <c r="D123" i="1"/>
  <c r="G65" i="1"/>
  <c r="K120" i="1" l="1"/>
  <c r="K119" i="1" s="1"/>
  <c r="K123" i="1"/>
  <c r="O120" i="1"/>
  <c r="O119" i="1" s="1"/>
  <c r="O123" i="1"/>
  <c r="M123" i="1"/>
  <c r="M120" i="1"/>
  <c r="M119" i="1" s="1"/>
  <c r="D119" i="1"/>
  <c r="G120" i="1"/>
  <c r="G119" i="1" s="1"/>
  <c r="G123" i="1"/>
  <c r="G136" i="1" s="1"/>
  <c r="E94" i="1"/>
  <c r="C94" i="1" s="1"/>
  <c r="E124" i="1"/>
  <c r="C95" i="1"/>
  <c r="E123" i="1" l="1"/>
  <c r="E136" i="1" s="1"/>
  <c r="E120" i="1"/>
  <c r="C124" i="1"/>
  <c r="C123" i="1" s="1"/>
  <c r="E119" i="1" l="1"/>
  <c r="C120" i="1"/>
  <c r="C119" i="1" s="1"/>
</calcChain>
</file>

<file path=xl/sharedStrings.xml><?xml version="1.0" encoding="utf-8"?>
<sst xmlns="http://schemas.openxmlformats.org/spreadsheetml/2006/main" count="1023" uniqueCount="114">
  <si>
    <t xml:space="preserve">Приложение 1 </t>
  </si>
  <si>
    <t>к муниципальной программе</t>
  </si>
  <si>
    <t>"Формирование комфортной</t>
  </si>
  <si>
    <t>городской среды на 2018 - 2030 годы"</t>
  </si>
  <si>
    <t>Программные мероприятия, объем ассигнований на реализацию программы и показатели результатов реализации муниципальной программы "Формирование комфортной городской среды на 2018 - 2030 годы"</t>
  </si>
  <si>
    <t>Наименование</t>
  </si>
  <si>
    <t>Источники финанси-рования</t>
  </si>
  <si>
    <t>Объем финансирования (всего, руб.)</t>
  </si>
  <si>
    <t>Ответственный (администратор                                          или соадмини-стратор)</t>
  </si>
  <si>
    <t>Наименование показателя, ед.измерения</t>
  </si>
  <si>
    <t>Итоговое значение показателя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</si>
  <si>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</si>
  <si>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</si>
  <si>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</si>
  <si>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</si>
  <si>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</si>
  <si>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</si>
  <si>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</si>
  <si>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</si>
  <si>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</si>
  <si>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</si>
  <si>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</si>
  <si>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</si>
  <si>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</si>
  <si>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Комплексная цель программы: Создание комфортной городской среды на территории города Сургута</t>
  </si>
  <si>
    <t xml:space="preserve">доля убранных мест несанкционированного размещения отходов и санитарная очистка территорий общего пользования                               от общего объема несанкционирован-ных свалок                                      в промышленных районах и местах общего пользования, выявленных                                    на территории
города Сургута, %
</t>
  </si>
  <si>
    <t xml:space="preserve">доля участия населения города Сургута                                   в природо-охранной                             и эколо-гопросветительской  деятельности                                   от общего количества людей, проживающих                       в городе Сургуте, %
</t>
  </si>
  <si>
    <t>площадь содержания зеленых насаждений                               на территориях общего пользования, га</t>
  </si>
  <si>
    <t>площадь территории городских лесов, га</t>
  </si>
  <si>
    <t>Количество благоустроенных дворовых территорий многоквартирных домов, ед.</t>
  </si>
  <si>
    <t>Количество  общественных территорий (в том числе площадей, набережных, скверов, парков), охваченных работами по благоустройству, ед.</t>
  </si>
  <si>
    <t>Подпрограмма 1. Благоустройство общественных территорий</t>
  </si>
  <si>
    <t xml:space="preserve">Цель подпрограммы 1:  создание комфортных условий проживания населения, повышение эстетической привлекательности общественных территорий муниципального образования </t>
  </si>
  <si>
    <t>Задача 1. Повышение уровня благоустройства территорий общего пользования</t>
  </si>
  <si>
    <t>Основное мероприятие 1.1.  Проектирование, обустройство (строительство) объектов  благоустройства
(парки, скверы  и  набережные), в том числе:</t>
  </si>
  <si>
    <t xml:space="preserve">всего, в том числе
</t>
  </si>
  <si>
    <t>управление                             по природо-пользованию                              и экологии</t>
  </si>
  <si>
    <t xml:space="preserve">Х </t>
  </si>
  <si>
    <t xml:space="preserve">за счет средств местного бюджета </t>
  </si>
  <si>
    <t>за счет межбюд-жетных трансфертов                    из окружного бюджета</t>
  </si>
  <si>
    <t>за счет средств федерального бюджета</t>
  </si>
  <si>
    <t>Мероприятие 1.1.1. Сквер в мкр-не 31</t>
  </si>
  <si>
    <t>количество выполненных проектно-изыскательских работ, проект</t>
  </si>
  <si>
    <t>-</t>
  </si>
  <si>
    <t>объем выполненных работ от общего объема работ, предусмотренных проектом, %</t>
  </si>
  <si>
    <t xml:space="preserve">Мероприятие 1.1.2.* Парк "За Саймой"
</t>
  </si>
  <si>
    <t>Мероприятие 1.1.3 Набережная в районе СурГУ           в г. Сургуте</t>
  </si>
  <si>
    <t>Х</t>
  </si>
  <si>
    <t>Мероприятие 1.1.4" Сквер "Старожилов". пешеходный мост".</t>
  </si>
  <si>
    <t>департамент архитектуры и градостроительства</t>
  </si>
  <si>
    <t>Мероприятие 1.1.5 "Главная площадь города"</t>
  </si>
  <si>
    <t>Мероприятие 1.1.6 "Входная группа парка "Кедровый лог"</t>
  </si>
  <si>
    <t>Основное мероприятие 1.2. Предоставление субсидии                                   на выполнение муниципального задания и иные цели подведомственному учреждению, выполняющему  работу «Организация благоустройства                                             и озеленения"</t>
  </si>
  <si>
    <t xml:space="preserve">всего, в том числе
</t>
  </si>
  <si>
    <t>управление                       по природо-пользованию                                  и экологии</t>
  </si>
  <si>
    <t>площадь объекта (квадратный метр)</t>
  </si>
  <si>
    <t>за счет средств местного бюджета</t>
  </si>
  <si>
    <t>степень соблюдения стандартов качества  работы, %</t>
  </si>
  <si>
    <t>уровень удовлетво-ренности населения качеством  работы, %</t>
  </si>
  <si>
    <t>Основное мероприятие 1.3.         Профилактика инфекционных                             и паразитарных заболеваний, включая иммуно-профилактику</t>
  </si>
  <si>
    <t>Мероприятие 1.3.1. Осуществление санитарно-противоэпидемических мероприятий (акарицидная, ларвицидная обработки,  дератизация)                          на озеленённых территориях  города Сургута</t>
  </si>
  <si>
    <t>Площадь акарицидной обработки,               га, всего в том числе:</t>
  </si>
  <si>
    <t>за счет межбюджет-ных трансфертов                        из окружного бюджета</t>
  </si>
  <si>
    <t>за счет межбюджетных трансфертов                   из окружного бюджета</t>
  </si>
  <si>
    <t>Площадь ларвицидной обработки,                  га, всего в том числе:</t>
  </si>
  <si>
    <t>за счет межбюджет-ных трансфертов                   из окружного бюджета</t>
  </si>
  <si>
    <t>Площадь дератизации,                                           га, всего в том числе:</t>
  </si>
  <si>
    <t>за счет межбюджет-ных трансфертов                               из окружного бюджета</t>
  </si>
  <si>
    <t>Всего                                          по подпрограмме "Благоустройство общественных территорий"</t>
  </si>
  <si>
    <t>X</t>
  </si>
  <si>
    <t xml:space="preserve"> Подпрограмма 2. Обеспечение благоустройства дворовых территорий многоквартирных домов</t>
  </si>
  <si>
    <t xml:space="preserve">Цель подпрограммы 1:  обеспечение продолжительного и безопасного функционирования жилых зданий и объектов благоустройства жилищного фонда </t>
  </si>
  <si>
    <t>Задача 2: Повышение уровня благоустройства дворовых территорий</t>
  </si>
  <si>
    <t xml:space="preserve">Основное мероприятие  2. Благоустройство дворовых территорий </t>
  </si>
  <si>
    <t>департамент городского хозяйства</t>
  </si>
  <si>
    <t>количество благоустроенных дворовых территорий ,(ед.)</t>
  </si>
  <si>
    <t>Всего                                          по подпрограмме "Обеспечение благоустройства дворовых территорий многоквартирных домов"</t>
  </si>
  <si>
    <t xml:space="preserve">Подпрограмма 3. Организация мероприятий по охране окружающей среды          </t>
  </si>
  <si>
    <t xml:space="preserve">Цель подпрограммы 3:  снижение уровня загрязнения городских территорий; формирование экологической культуры населения
</t>
  </si>
  <si>
    <t xml:space="preserve">Задача 3.1. Уборка мест несанкционированного размещения отходов и санитарная очистка территорий общего пользования
     </t>
  </si>
  <si>
    <t>Основное мероприятие 3.1.1. Уборка мест несанкционированного размещения отходов и санитарная очистка территорий общего пользования</t>
  </si>
  <si>
    <t xml:space="preserve">объем убранных отходов, 
куб. м
</t>
  </si>
  <si>
    <t>площадь очищенных территорий, кв.м</t>
  </si>
  <si>
    <t xml:space="preserve">Задача 3.2. Экологическое просвещение и пропаганда
</t>
  </si>
  <si>
    <t xml:space="preserve">Основное мероприятие 3.2.1. Организация                                                    и проведение массовых эколого-просветительских                                                 и природоохранных мероприятий                                             с привлечением населения города Сургута
</t>
  </si>
  <si>
    <t>доля привлеченных участников эколого-просветительских            и природоохранных мероприятий                                к общему количеству людей, планируемых                             к участию                             в данных мероприятиях, %</t>
  </si>
  <si>
    <t xml:space="preserve">Мероприятие 3.2.1.1. Организация мероприятий экологической направленности
</t>
  </si>
  <si>
    <t>количество организованных мероприятий экологической направленности, шт.</t>
  </si>
  <si>
    <t>Мероприятие 3.2.2.2. Привлечение населения                           к практической природоохранной  деятельности</t>
  </si>
  <si>
    <t>количество человек привлеченых к практической природоохранной деятельности, чел.</t>
  </si>
  <si>
    <t>Мероприятие 3.2.1.2. Привлечение населения города Сургута                                           к природоохранной                                        и эколого-просветительской деятельности</t>
  </si>
  <si>
    <t>количество человек, привлеченных                          к практической природоохранной деятельности, чел.</t>
  </si>
  <si>
    <t>количество человек, привлеченных                               к эколого-просветительской деятельности, чел.</t>
  </si>
  <si>
    <t xml:space="preserve">Всего по подпрограмме «Организация мероприятий                                        по охране окружающей среды»
</t>
  </si>
  <si>
    <t xml:space="preserve">Подпрограмма  4. Обустройство, использование, защита и охрана городских лесов          </t>
  </si>
  <si>
    <t xml:space="preserve">Цель подпрограммы 4:  эффективное осуществление использования, защиты, охраны и обустройства городских лесов, а также создание условий для безопасного отдыха населения </t>
  </si>
  <si>
    <t>Задача 4. Выполнение  работ по обустройству, использованию, защите и охране городских лесов в соответствии с лесохозяйственным регламентом городских лесов города Сургута</t>
  </si>
  <si>
    <t xml:space="preserve">Основное мероприятие 4.1.
Предоставление субсидии                                       на выполнение муниципального задания и иные цели, подведомственному учреждению, выполняющему муниципальную работу    «Обеспечение соблюдения лесного законодательства, выявление нарушений                        и принятие мер                    в соответствии                      с законо-дательством"
</t>
  </si>
  <si>
    <t>трудозатраты
(человеко-день)</t>
  </si>
  <si>
    <t>уровень удовлетворенности населения качеством  работы, %</t>
  </si>
  <si>
    <t>Основное мероприятие 4.2. Предоставление субсидии                            на выполнение муниципального задания и иные цели подведомственному учреждению, выполняющему муниципальную работу "Предупреждение возникновения и распространения лесных пожаров, включая территорию ООПТ"</t>
  </si>
  <si>
    <t>площадь партрулирования территории городских лесов в пожароопасный период, га</t>
  </si>
  <si>
    <t>устройство противопожарных минерализованных полос, км</t>
  </si>
  <si>
    <t>площадь санитарных рубок                и рубок по очистке леса  от захламленности,  га</t>
  </si>
  <si>
    <t>степень соблюдения стандартов качества  работы                      , %</t>
  </si>
  <si>
    <t xml:space="preserve">уровень удовлетворенности населения качеством  работы, %                                         </t>
  </si>
  <si>
    <t>Основное мероприятие 4.3. Предоставление субсидии                            на выполнение муниципального задания и иные цели подведомственному учреждению, выполняющему муниципальную работу "Локализация и ликвидация очагов вредных организмов"</t>
  </si>
  <si>
    <t>площадь содержания зеленых зон активного отдыха населения                         на территории городских лесов, га</t>
  </si>
  <si>
    <t>Всего по подпрограмме «Обустройство, использование, защита и охрана городских лесов»</t>
  </si>
  <si>
    <t xml:space="preserve">Общий объем ассигнований                          на реализацию программы – всего,                 в том числе
</t>
  </si>
  <si>
    <t>Объем ассигнований администратора - управления по природопользованию и экологии</t>
  </si>
  <si>
    <t xml:space="preserve">Объем ассигнований соадминистратора – департамента архитектуры и градостроительства
</t>
  </si>
  <si>
    <t xml:space="preserve">Объем ассигнований соадминистратора – департамента городского хозяйства
</t>
  </si>
  <si>
    <t>Примечание:  * Стоимость строительства определится после разработки ПИР, в таблице приведена ориентировочно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</si>
</sst>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/>
    <xf numFmtId="164" fontId="2" fillId="2" borderId="4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165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164" fontId="7" fillId="2" borderId="4" xfId="0" applyNumberFormat="1" applyFont="1" applyFill="1" applyBorder="1" applyAlignment="1">
      <alignment horizontal="center" vertical="justify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5" fontId="7" fillId="2" borderId="4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3" fontId="7" fillId="2" borderId="5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>
      <alignment horizontal="left" vertical="top" wrapText="1"/>
    </xf>
    <xf numFmtId="3" fontId="2" fillId="2" borderId="0" xfId="0" applyNumberFormat="1" applyFont="1" applyFill="1"/>
    <xf numFmtId="4" fontId="2" fillId="2" borderId="0" xfId="0" applyNumberFormat="1" applyFont="1" applyFill="1"/>
    <xf numFmtId="0" fontId="2" fillId="2" borderId="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/>
    </xf>
    <xf numFmtId="164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left" vertical="top" wrapText="1"/>
    </xf>
    <xf numFmtId="164" fontId="5" fillId="2" borderId="5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horizontal="left" vertical="justify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6"/>
  <sheetViews>
    <sheetView tabSelected="1" workbookViewId="0">
      <selection activeCell="D1" sqref="D1:D1048576"/>
    </sheetView>
  </sheetViews>
  <sheetFormatPr defaultColWidth="9.140625" defaultRowHeight="12.75" x14ac:dyDescent="0.2"/>
  <cols>
    <col min="1" max="1" width="18.28515625" style="1" customWidth="1"/>
    <col min="2" max="2" width="14" style="1" customWidth="1"/>
    <col min="3" max="3" width="19.85546875" style="2" customWidth="1"/>
    <col min="4" max="4" width="17.85546875" style="2" customWidth="1"/>
    <col min="5" max="5" width="17.7109375" style="2" customWidth="1"/>
    <col min="6" max="6" width="17.85546875" style="2" customWidth="1"/>
    <col min="7" max="7" width="18.28515625" style="2" customWidth="1"/>
    <col min="8" max="8" width="17" style="2" customWidth="1"/>
    <col min="9" max="9" width="19.7109375" style="2" customWidth="1"/>
    <col min="10" max="10" width="16.5703125" style="2" customWidth="1"/>
    <col min="11" max="12" width="18.28515625" style="2" customWidth="1"/>
    <col min="13" max="13" width="18.85546875" style="2" customWidth="1"/>
    <col min="14" max="14" width="17.7109375" style="2" customWidth="1"/>
    <col min="15" max="16" width="17.140625" style="2" customWidth="1"/>
    <col min="17" max="17" width="14.7109375" style="1" customWidth="1"/>
    <col min="18" max="18" width="20.7109375" style="3" customWidth="1"/>
    <col min="19" max="19" width="12" style="2" customWidth="1"/>
    <col min="20" max="20" width="12.42578125" style="2" customWidth="1"/>
    <col min="21" max="22" width="11.140625" style="2" customWidth="1"/>
    <col min="23" max="24" width="12" style="2" customWidth="1"/>
    <col min="25" max="25" width="12.5703125" style="2" customWidth="1"/>
    <col min="26" max="26" width="11.5703125" style="2" customWidth="1"/>
    <col min="27" max="27" width="12.5703125" style="2" customWidth="1"/>
    <col min="28" max="28" width="11.42578125" style="2" customWidth="1"/>
    <col min="29" max="29" width="11.140625" style="2" customWidth="1"/>
    <col min="30" max="30" width="10.85546875" style="2" customWidth="1"/>
    <col min="31" max="31" width="11.28515625" style="2" customWidth="1"/>
    <col min="32" max="32" width="12.7109375" style="2" customWidth="1"/>
    <col min="33" max="16384" width="9.140625" style="2"/>
  </cols>
  <sheetData>
    <row r="1" spans="1:32" ht="18.75" x14ac:dyDescent="0.3">
      <c r="AB1" s="4"/>
      <c r="AC1" s="5" t="s">
        <v>0</v>
      </c>
      <c r="AD1" s="5"/>
      <c r="AE1" s="5"/>
      <c r="AF1" s="5"/>
    </row>
    <row r="2" spans="1:32" ht="18.75" x14ac:dyDescent="0.3">
      <c r="AB2" s="4"/>
      <c r="AC2" s="5" t="s">
        <v>1</v>
      </c>
      <c r="AD2" s="5"/>
      <c r="AE2" s="5"/>
      <c r="AF2" s="5"/>
    </row>
    <row r="3" spans="1:32" ht="18.75" x14ac:dyDescent="0.3">
      <c r="AB3" s="4"/>
      <c r="AC3" s="5" t="s">
        <v>2</v>
      </c>
      <c r="AD3" s="5"/>
      <c r="AE3" s="5"/>
      <c r="AF3" s="5"/>
    </row>
    <row r="4" spans="1:32" ht="21.75" customHeight="1" x14ac:dyDescent="0.3">
      <c r="AB4" s="4"/>
      <c r="AC4" s="5" t="s">
        <v>3</v>
      </c>
      <c r="AD4" s="5"/>
      <c r="AE4" s="5"/>
      <c r="AF4" s="5"/>
    </row>
    <row r="5" spans="1:32" ht="39" customHeight="1" x14ac:dyDescent="0.2">
      <c r="A5" s="147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</row>
    <row r="6" spans="1:32" ht="35.25" customHeight="1" x14ac:dyDescent="0.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1:32" ht="22.5" customHeight="1" x14ac:dyDescent="0.2"/>
    <row r="8" spans="1:32" s="6" customFormat="1" ht="42" customHeight="1" x14ac:dyDescent="0.2">
      <c r="A8" s="102" t="s">
        <v>5</v>
      </c>
      <c r="B8" s="102" t="s">
        <v>6</v>
      </c>
      <c r="C8" s="102" t="s">
        <v>7</v>
      </c>
      <c r="D8" s="149"/>
      <c r="E8" s="149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1"/>
      <c r="Q8" s="102" t="s">
        <v>8</v>
      </c>
      <c r="R8" s="102" t="s">
        <v>9</v>
      </c>
      <c r="S8" s="152"/>
      <c r="T8" s="152"/>
      <c r="U8" s="152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02" t="s">
        <v>10</v>
      </c>
    </row>
    <row r="9" spans="1:32" s="6" customFormat="1" ht="34.5" customHeight="1" x14ac:dyDescent="0.2">
      <c r="A9" s="103"/>
      <c r="B9" s="103"/>
      <c r="C9" s="103"/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103"/>
      <c r="R9" s="103"/>
      <c r="S9" s="7" t="s">
        <v>11</v>
      </c>
      <c r="T9" s="7" t="s">
        <v>12</v>
      </c>
      <c r="U9" s="7" t="s">
        <v>13</v>
      </c>
      <c r="V9" s="7" t="s">
        <v>14</v>
      </c>
      <c r="W9" s="7" t="s">
        <v>15</v>
      </c>
      <c r="X9" s="7" t="s">
        <v>16</v>
      </c>
      <c r="Y9" s="7" t="s">
        <v>17</v>
      </c>
      <c r="Z9" s="7" t="s">
        <v>18</v>
      </c>
      <c r="AA9" s="7" t="s">
        <v>19</v>
      </c>
      <c r="AB9" s="7" t="s">
        <v>20</v>
      </c>
      <c r="AC9" s="7" t="s">
        <v>21</v>
      </c>
      <c r="AD9" s="7" t="s">
        <v>22</v>
      </c>
      <c r="AE9" s="7" t="s">
        <v>23</v>
      </c>
      <c r="AF9" s="103"/>
    </row>
    <row r="10" spans="1:32" ht="24.75" customHeight="1" x14ac:dyDescent="0.2">
      <c r="A10" s="87" t="s">
        <v>24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9"/>
    </row>
    <row r="11" spans="1:32" ht="197.25" customHeight="1" x14ac:dyDescent="0.2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3"/>
      <c r="R11" s="8" t="s">
        <v>25</v>
      </c>
      <c r="S11" s="7">
        <v>75</v>
      </c>
      <c r="T11" s="7">
        <v>75</v>
      </c>
      <c r="U11" s="7">
        <v>75</v>
      </c>
      <c r="V11" s="7">
        <v>75</v>
      </c>
      <c r="W11" s="7">
        <v>75</v>
      </c>
      <c r="X11" s="7">
        <v>75</v>
      </c>
      <c r="Y11" s="7">
        <v>75</v>
      </c>
      <c r="Z11" s="7">
        <v>75</v>
      </c>
      <c r="AA11" s="7">
        <v>75</v>
      </c>
      <c r="AB11" s="7">
        <v>75</v>
      </c>
      <c r="AC11" s="7">
        <v>75</v>
      </c>
      <c r="AD11" s="7">
        <v>75</v>
      </c>
      <c r="AE11" s="7">
        <v>75</v>
      </c>
      <c r="AF11" s="7">
        <v>75</v>
      </c>
    </row>
    <row r="12" spans="1:32" ht="126.75" customHeight="1" x14ac:dyDescent="0.2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3"/>
      <c r="R12" s="8" t="s">
        <v>26</v>
      </c>
      <c r="S12" s="7">
        <v>3.9</v>
      </c>
      <c r="T12" s="7">
        <v>3.9</v>
      </c>
      <c r="U12" s="7">
        <v>3.9</v>
      </c>
      <c r="V12" s="7">
        <v>3.9</v>
      </c>
      <c r="W12" s="7">
        <v>3.9</v>
      </c>
      <c r="X12" s="7">
        <v>3.9</v>
      </c>
      <c r="Y12" s="7">
        <v>3.9</v>
      </c>
      <c r="Z12" s="7">
        <v>3.9</v>
      </c>
      <c r="AA12" s="7">
        <v>3.9</v>
      </c>
      <c r="AB12" s="7">
        <v>3.9</v>
      </c>
      <c r="AC12" s="7">
        <v>3.9</v>
      </c>
      <c r="AD12" s="7">
        <v>3.9</v>
      </c>
      <c r="AE12" s="7">
        <v>3.9</v>
      </c>
      <c r="AF12" s="7">
        <v>3.9</v>
      </c>
    </row>
    <row r="13" spans="1:32" ht="63.75" customHeight="1" x14ac:dyDescent="0.2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R13" s="8" t="s">
        <v>27</v>
      </c>
      <c r="S13" s="7">
        <v>455.18</v>
      </c>
      <c r="T13" s="7">
        <v>457.52</v>
      </c>
      <c r="U13" s="7">
        <v>459.28</v>
      </c>
      <c r="V13" s="7">
        <v>459.28</v>
      </c>
      <c r="W13" s="7">
        <v>459.28</v>
      </c>
      <c r="X13" s="7">
        <v>459.28</v>
      </c>
      <c r="Y13" s="7">
        <v>459.28</v>
      </c>
      <c r="Z13" s="7">
        <v>459.28</v>
      </c>
      <c r="AA13" s="7">
        <v>459.28</v>
      </c>
      <c r="AB13" s="7">
        <v>459.28</v>
      </c>
      <c r="AC13" s="7">
        <v>459.28</v>
      </c>
      <c r="AD13" s="7">
        <v>459.28</v>
      </c>
      <c r="AE13" s="7">
        <v>459.28</v>
      </c>
      <c r="AF13" s="7">
        <v>459.28</v>
      </c>
    </row>
    <row r="14" spans="1:32" ht="28.5" customHeight="1" x14ac:dyDescent="0.2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8" t="s">
        <v>28</v>
      </c>
      <c r="S14" s="9">
        <v>4445</v>
      </c>
      <c r="T14" s="9">
        <v>4445</v>
      </c>
      <c r="U14" s="9">
        <v>4445</v>
      </c>
      <c r="V14" s="9">
        <v>4445</v>
      </c>
      <c r="W14" s="9">
        <v>4445</v>
      </c>
      <c r="X14" s="9">
        <v>4445</v>
      </c>
      <c r="Y14" s="9">
        <v>4445</v>
      </c>
      <c r="Z14" s="9">
        <v>4445</v>
      </c>
      <c r="AA14" s="9">
        <v>4445</v>
      </c>
      <c r="AB14" s="9">
        <v>4445</v>
      </c>
      <c r="AC14" s="9">
        <v>4445</v>
      </c>
      <c r="AD14" s="9">
        <v>4445</v>
      </c>
      <c r="AE14" s="9">
        <v>4445</v>
      </c>
      <c r="AF14" s="9">
        <v>4445</v>
      </c>
    </row>
    <row r="15" spans="1:32" ht="79.5" customHeight="1" x14ac:dyDescent="0.2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10" t="s">
        <v>29</v>
      </c>
      <c r="S15" s="7">
        <f>S72</f>
        <v>21</v>
      </c>
      <c r="T15" s="7">
        <f t="shared" ref="T15:AE15" si="0">T72</f>
        <v>6</v>
      </c>
      <c r="U15" s="7">
        <f t="shared" si="0"/>
        <v>5</v>
      </c>
      <c r="V15" s="7">
        <f t="shared" si="0"/>
        <v>6</v>
      </c>
      <c r="W15" s="7">
        <f t="shared" si="0"/>
        <v>7</v>
      </c>
      <c r="X15" s="7">
        <f t="shared" si="0"/>
        <v>8</v>
      </c>
      <c r="Y15" s="7">
        <f t="shared" si="0"/>
        <v>9</v>
      </c>
      <c r="Z15" s="7">
        <f t="shared" si="0"/>
        <v>10</v>
      </c>
      <c r="AA15" s="7">
        <f t="shared" si="0"/>
        <v>11</v>
      </c>
      <c r="AB15" s="7">
        <f t="shared" si="0"/>
        <v>12</v>
      </c>
      <c r="AC15" s="7">
        <f t="shared" si="0"/>
        <v>13</v>
      </c>
      <c r="AD15" s="7">
        <f t="shared" si="0"/>
        <v>14</v>
      </c>
      <c r="AE15" s="7">
        <f t="shared" si="0"/>
        <v>15</v>
      </c>
      <c r="AF15" s="7">
        <f>SUM(S15:AE15)</f>
        <v>137</v>
      </c>
    </row>
    <row r="16" spans="1:32" ht="109.5" customHeight="1" x14ac:dyDescent="0.2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  <c r="R16" s="10" t="s">
        <v>30</v>
      </c>
      <c r="S16" s="7">
        <v>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>SUM(S16:AE16)</f>
        <v>5</v>
      </c>
    </row>
    <row r="17" spans="1:32" ht="25.5" customHeight="1" x14ac:dyDescent="0.2">
      <c r="A17" s="87" t="s">
        <v>31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9"/>
    </row>
    <row r="18" spans="1:32" ht="25.5" customHeight="1" x14ac:dyDescent="0.2">
      <c r="A18" s="87" t="s">
        <v>32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/>
    </row>
    <row r="19" spans="1:32" ht="25.5" customHeight="1" x14ac:dyDescent="0.2">
      <c r="A19" s="111" t="s">
        <v>33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1:32" ht="26.25" customHeight="1" x14ac:dyDescent="0.2">
      <c r="A20" s="66" t="s">
        <v>34</v>
      </c>
      <c r="B20" s="10" t="s">
        <v>35</v>
      </c>
      <c r="C20" s="11">
        <f>SUM(C21:C23)</f>
        <v>131655974.72</v>
      </c>
      <c r="D20" s="11">
        <f t="shared" ref="D20:P20" si="1">SUM(D21:D23)</f>
        <v>131655974.72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66" t="s">
        <v>36</v>
      </c>
      <c r="R20" s="7" t="s">
        <v>37</v>
      </c>
      <c r="S20" s="7" t="s">
        <v>37</v>
      </c>
      <c r="T20" s="7" t="s">
        <v>37</v>
      </c>
      <c r="U20" s="7" t="s">
        <v>37</v>
      </c>
      <c r="V20" s="7" t="s">
        <v>37</v>
      </c>
      <c r="W20" s="7" t="s">
        <v>37</v>
      </c>
      <c r="X20" s="7" t="s">
        <v>37</v>
      </c>
      <c r="Y20" s="7" t="s">
        <v>37</v>
      </c>
      <c r="Z20" s="7" t="s">
        <v>37</v>
      </c>
      <c r="AA20" s="7" t="s">
        <v>37</v>
      </c>
      <c r="AB20" s="7" t="s">
        <v>37</v>
      </c>
      <c r="AC20" s="7" t="s">
        <v>37</v>
      </c>
      <c r="AD20" s="7" t="s">
        <v>37</v>
      </c>
      <c r="AE20" s="7" t="s">
        <v>37</v>
      </c>
      <c r="AF20" s="7" t="s">
        <v>37</v>
      </c>
    </row>
    <row r="21" spans="1:32" ht="38.25" customHeight="1" x14ac:dyDescent="0.2">
      <c r="A21" s="66"/>
      <c r="B21" s="10" t="s">
        <v>38</v>
      </c>
      <c r="C21" s="11">
        <f>SUM(D21:P21)</f>
        <v>104951746.70999999</v>
      </c>
      <c r="D21" s="11">
        <f>SUM(D25+D29+D33+D41+D37+D45)</f>
        <v>104951746.70999999</v>
      </c>
      <c r="E21" s="11">
        <f t="shared" ref="E21:P23" si="2">SUM(E25+E29+E33+E41+E37+E45)</f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0</v>
      </c>
      <c r="O21" s="11">
        <f t="shared" si="2"/>
        <v>0</v>
      </c>
      <c r="P21" s="11">
        <f t="shared" si="2"/>
        <v>0</v>
      </c>
      <c r="Q21" s="6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76.5" customHeight="1" x14ac:dyDescent="0.2">
      <c r="A22" s="66"/>
      <c r="B22" s="10" t="s">
        <v>39</v>
      </c>
      <c r="C22" s="11">
        <f>SUM(D22:P22)</f>
        <v>18692959.609999999</v>
      </c>
      <c r="D22" s="11">
        <f>SUM(D26+D30+D34+D42+D38+D46)</f>
        <v>18692959.609999999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11">
        <f t="shared" si="2"/>
        <v>0</v>
      </c>
      <c r="P22" s="11">
        <f t="shared" si="2"/>
        <v>0</v>
      </c>
      <c r="Q22" s="6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39" customHeight="1" x14ac:dyDescent="0.2">
      <c r="A23" s="66"/>
      <c r="B23" s="10" t="s">
        <v>40</v>
      </c>
      <c r="C23" s="11">
        <f>SUM(D23:P23)</f>
        <v>8011268.4000000004</v>
      </c>
      <c r="D23" s="11">
        <f>SUM(D27+D31+D35+D43+D39+D47)</f>
        <v>8011268.4000000004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0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1">
        <f t="shared" si="2"/>
        <v>0</v>
      </c>
      <c r="P23" s="11">
        <f t="shared" si="2"/>
        <v>0</v>
      </c>
      <c r="Q23" s="66"/>
      <c r="R23" s="7" t="s">
        <v>37</v>
      </c>
      <c r="S23" s="7" t="s">
        <v>37</v>
      </c>
      <c r="T23" s="7" t="s">
        <v>37</v>
      </c>
      <c r="U23" s="7" t="s">
        <v>37</v>
      </c>
      <c r="V23" s="7" t="s">
        <v>37</v>
      </c>
      <c r="W23" s="7" t="s">
        <v>37</v>
      </c>
      <c r="X23" s="7" t="s">
        <v>37</v>
      </c>
      <c r="Y23" s="7" t="s">
        <v>37</v>
      </c>
      <c r="Z23" s="7" t="s">
        <v>37</v>
      </c>
      <c r="AA23" s="7" t="s">
        <v>37</v>
      </c>
      <c r="AB23" s="7" t="s">
        <v>37</v>
      </c>
      <c r="AC23" s="7" t="s">
        <v>37</v>
      </c>
      <c r="AD23" s="7" t="s">
        <v>37</v>
      </c>
      <c r="AE23" s="7" t="s">
        <v>37</v>
      </c>
      <c r="AF23" s="7" t="s">
        <v>37</v>
      </c>
    </row>
    <row r="24" spans="1:32" s="13" customFormat="1" ht="64.5" customHeight="1" x14ac:dyDescent="0.2">
      <c r="A24" s="66" t="s">
        <v>41</v>
      </c>
      <c r="B24" s="10" t="s">
        <v>35</v>
      </c>
      <c r="C24" s="12">
        <f>SUM(C25:C27)</f>
        <v>32378576.019999996</v>
      </c>
      <c r="D24" s="12">
        <f t="shared" ref="D24:P24" si="3">SUM(D25:D27)</f>
        <v>32378576.019999996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2">
        <f t="shared" si="3"/>
        <v>0</v>
      </c>
      <c r="L24" s="12">
        <f t="shared" si="3"/>
        <v>0</v>
      </c>
      <c r="M24" s="12">
        <f t="shared" si="3"/>
        <v>0</v>
      </c>
      <c r="N24" s="12">
        <f t="shared" si="3"/>
        <v>0</v>
      </c>
      <c r="O24" s="12">
        <f t="shared" si="3"/>
        <v>0</v>
      </c>
      <c r="P24" s="12">
        <f t="shared" si="3"/>
        <v>0</v>
      </c>
      <c r="Q24" s="66"/>
      <c r="R24" s="8" t="s">
        <v>42</v>
      </c>
      <c r="S24" s="7" t="s">
        <v>43</v>
      </c>
      <c r="T24" s="7" t="s">
        <v>43</v>
      </c>
      <c r="U24" s="7" t="s">
        <v>43</v>
      </c>
      <c r="V24" s="7" t="s">
        <v>43</v>
      </c>
      <c r="W24" s="7" t="s">
        <v>43</v>
      </c>
      <c r="X24" s="7" t="s">
        <v>43</v>
      </c>
      <c r="Y24" s="7" t="s">
        <v>43</v>
      </c>
      <c r="Z24" s="7" t="s">
        <v>43</v>
      </c>
      <c r="AA24" s="7" t="s">
        <v>43</v>
      </c>
      <c r="AB24" s="7" t="s">
        <v>43</v>
      </c>
      <c r="AC24" s="7" t="s">
        <v>43</v>
      </c>
      <c r="AD24" s="7" t="s">
        <v>43</v>
      </c>
      <c r="AE24" s="7" t="s">
        <v>43</v>
      </c>
      <c r="AF24" s="7" t="s">
        <v>43</v>
      </c>
    </row>
    <row r="25" spans="1:32" s="13" customFormat="1" ht="71.25" customHeight="1" x14ac:dyDescent="0.2">
      <c r="A25" s="66"/>
      <c r="B25" s="10" t="s">
        <v>38</v>
      </c>
      <c r="C25" s="12">
        <f>SUM(D25:P25)</f>
        <v>16189288.01</v>
      </c>
      <c r="D25" s="12">
        <v>16189288.01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66"/>
      <c r="R25" s="8" t="s">
        <v>44</v>
      </c>
      <c r="S25" s="7">
        <v>100</v>
      </c>
      <c r="T25" s="7" t="s">
        <v>43</v>
      </c>
      <c r="U25" s="7" t="s">
        <v>43</v>
      </c>
      <c r="V25" s="7" t="s">
        <v>43</v>
      </c>
      <c r="W25" s="7" t="s">
        <v>43</v>
      </c>
      <c r="X25" s="7" t="s">
        <v>43</v>
      </c>
      <c r="Y25" s="7" t="s">
        <v>43</v>
      </c>
      <c r="Z25" s="7" t="s">
        <v>43</v>
      </c>
      <c r="AA25" s="7" t="s">
        <v>43</v>
      </c>
      <c r="AB25" s="7" t="s">
        <v>43</v>
      </c>
      <c r="AC25" s="7" t="s">
        <v>43</v>
      </c>
      <c r="AD25" s="7" t="s">
        <v>43</v>
      </c>
      <c r="AE25" s="7" t="s">
        <v>43</v>
      </c>
      <c r="AF25" s="7">
        <v>100</v>
      </c>
    </row>
    <row r="26" spans="1:32" s="13" customFormat="1" ht="73.5" customHeight="1" x14ac:dyDescent="0.2">
      <c r="A26" s="66"/>
      <c r="B26" s="10" t="s">
        <v>39</v>
      </c>
      <c r="C26" s="14">
        <f>SUM(D26:P26)</f>
        <v>11332501.609999999</v>
      </c>
      <c r="D26" s="12">
        <v>11332501.609999999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66"/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13" customFormat="1" ht="43.5" customHeight="1" x14ac:dyDescent="0.2">
      <c r="A27" s="66"/>
      <c r="B27" s="10" t="s">
        <v>40</v>
      </c>
      <c r="C27" s="12">
        <f>SUM(D27:P27)</f>
        <v>4856786.4000000004</v>
      </c>
      <c r="D27" s="12">
        <v>4856786.4000000004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66"/>
      <c r="R27" s="7" t="s">
        <v>37</v>
      </c>
      <c r="S27" s="7" t="s">
        <v>37</v>
      </c>
      <c r="T27" s="7" t="s">
        <v>37</v>
      </c>
      <c r="U27" s="7" t="s">
        <v>37</v>
      </c>
      <c r="V27" s="7" t="s">
        <v>37</v>
      </c>
      <c r="W27" s="7" t="s">
        <v>37</v>
      </c>
      <c r="X27" s="7" t="s">
        <v>37</v>
      </c>
      <c r="Y27" s="7" t="s">
        <v>37</v>
      </c>
      <c r="Z27" s="7" t="s">
        <v>37</v>
      </c>
      <c r="AA27" s="7" t="s">
        <v>37</v>
      </c>
      <c r="AB27" s="7" t="s">
        <v>37</v>
      </c>
      <c r="AC27" s="7" t="s">
        <v>37</v>
      </c>
      <c r="AD27" s="7" t="s">
        <v>37</v>
      </c>
      <c r="AE27" s="7" t="s">
        <v>37</v>
      </c>
      <c r="AF27" s="7" t="s">
        <v>37</v>
      </c>
    </row>
    <row r="28" spans="1:32" s="13" customFormat="1" ht="70.5" customHeight="1" x14ac:dyDescent="0.2">
      <c r="A28" s="68" t="s">
        <v>45</v>
      </c>
      <c r="B28" s="10" t="s">
        <v>35</v>
      </c>
      <c r="C28" s="12">
        <f t="shared" ref="C28:P28" si="4">SUM(C29:C31)</f>
        <v>18969944.84</v>
      </c>
      <c r="D28" s="12">
        <f t="shared" si="4"/>
        <v>18969944.84</v>
      </c>
      <c r="E28" s="12">
        <f t="shared" si="4"/>
        <v>0</v>
      </c>
      <c r="F28" s="12">
        <f t="shared" si="4"/>
        <v>0</v>
      </c>
      <c r="G28" s="12">
        <f t="shared" si="4"/>
        <v>0</v>
      </c>
      <c r="H28" s="12">
        <f t="shared" si="4"/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66"/>
      <c r="R28" s="8" t="s">
        <v>42</v>
      </c>
      <c r="S28" s="7" t="s">
        <v>43</v>
      </c>
      <c r="T28" s="7" t="s">
        <v>43</v>
      </c>
      <c r="U28" s="7" t="s">
        <v>43</v>
      </c>
      <c r="V28" s="7" t="s">
        <v>43</v>
      </c>
      <c r="W28" s="7" t="s">
        <v>43</v>
      </c>
      <c r="X28" s="7" t="s">
        <v>43</v>
      </c>
      <c r="Y28" s="7" t="s">
        <v>43</v>
      </c>
      <c r="Z28" s="7" t="s">
        <v>43</v>
      </c>
      <c r="AA28" s="7" t="s">
        <v>43</v>
      </c>
      <c r="AB28" s="7" t="s">
        <v>43</v>
      </c>
      <c r="AC28" s="7" t="s">
        <v>43</v>
      </c>
      <c r="AD28" s="7" t="s">
        <v>43</v>
      </c>
      <c r="AE28" s="7" t="s">
        <v>43</v>
      </c>
      <c r="AF28" s="7" t="s">
        <v>43</v>
      </c>
    </row>
    <row r="29" spans="1:32" s="13" customFormat="1" ht="71.25" customHeight="1" x14ac:dyDescent="0.2">
      <c r="A29" s="69"/>
      <c r="B29" s="10" t="s">
        <v>38</v>
      </c>
      <c r="C29" s="12">
        <f>SUM(D29:P29)</f>
        <v>18969944.84</v>
      </c>
      <c r="D29" s="12">
        <v>18969944.84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66"/>
      <c r="R29" s="8" t="s">
        <v>44</v>
      </c>
      <c r="S29" s="7">
        <v>100</v>
      </c>
      <c r="T29" s="7" t="s">
        <v>43</v>
      </c>
      <c r="U29" s="7" t="s">
        <v>43</v>
      </c>
      <c r="V29" s="7" t="s">
        <v>43</v>
      </c>
      <c r="W29" s="7" t="s">
        <v>43</v>
      </c>
      <c r="X29" s="7" t="s">
        <v>43</v>
      </c>
      <c r="Y29" s="7" t="s">
        <v>43</v>
      </c>
      <c r="Z29" s="7" t="s">
        <v>43</v>
      </c>
      <c r="AA29" s="7" t="s">
        <v>43</v>
      </c>
      <c r="AB29" s="7" t="s">
        <v>43</v>
      </c>
      <c r="AC29" s="7" t="s">
        <v>43</v>
      </c>
      <c r="AD29" s="7" t="s">
        <v>43</v>
      </c>
      <c r="AE29" s="7" t="s">
        <v>43</v>
      </c>
      <c r="AF29" s="7">
        <v>100</v>
      </c>
    </row>
    <row r="30" spans="1:32" s="13" customFormat="1" ht="54" customHeight="1" x14ac:dyDescent="0.2">
      <c r="A30" s="69"/>
      <c r="B30" s="10" t="s">
        <v>39</v>
      </c>
      <c r="C30" s="12">
        <f>SUM(D30:P30)</f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66"/>
      <c r="R30" s="8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13" customFormat="1" ht="41.25" customHeight="1" x14ac:dyDescent="0.2">
      <c r="A31" s="70"/>
      <c r="B31" s="10" t="s">
        <v>40</v>
      </c>
      <c r="C31" s="12">
        <f>SUM(D31:P31)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66"/>
      <c r="R31" s="7" t="s">
        <v>37</v>
      </c>
      <c r="S31" s="7" t="s">
        <v>37</v>
      </c>
      <c r="T31" s="7" t="s">
        <v>37</v>
      </c>
      <c r="U31" s="7" t="s">
        <v>37</v>
      </c>
      <c r="V31" s="7" t="s">
        <v>37</v>
      </c>
      <c r="W31" s="7" t="s">
        <v>37</v>
      </c>
      <c r="X31" s="7" t="s">
        <v>37</v>
      </c>
      <c r="Y31" s="7" t="s">
        <v>37</v>
      </c>
      <c r="Z31" s="7" t="s">
        <v>37</v>
      </c>
      <c r="AA31" s="7" t="s">
        <v>37</v>
      </c>
      <c r="AB31" s="7" t="s">
        <v>37</v>
      </c>
      <c r="AC31" s="7" t="s">
        <v>37</v>
      </c>
      <c r="AD31" s="7" t="s">
        <v>37</v>
      </c>
      <c r="AE31" s="7" t="s">
        <v>37</v>
      </c>
      <c r="AF31" s="7" t="s">
        <v>37</v>
      </c>
    </row>
    <row r="32" spans="1:32" ht="30.75" customHeight="1" x14ac:dyDescent="0.2">
      <c r="A32" s="68" t="s">
        <v>46</v>
      </c>
      <c r="B32" s="10" t="s">
        <v>35</v>
      </c>
      <c r="C32" s="15">
        <f>SUM(C33:C35)</f>
        <v>40000000</v>
      </c>
      <c r="D32" s="15">
        <f>SUM(D33:D35)</f>
        <v>40000000</v>
      </c>
      <c r="E32" s="15">
        <f>SUM(E33:E35)</f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6"/>
      <c r="R32" s="17" t="s">
        <v>42</v>
      </c>
      <c r="S32" s="18" t="s">
        <v>43</v>
      </c>
      <c r="T32" s="18" t="s">
        <v>43</v>
      </c>
      <c r="U32" s="18" t="s">
        <v>43</v>
      </c>
      <c r="V32" s="18" t="s">
        <v>43</v>
      </c>
      <c r="W32" s="18" t="s">
        <v>43</v>
      </c>
      <c r="X32" s="18" t="s">
        <v>43</v>
      </c>
      <c r="Y32" s="18" t="s">
        <v>43</v>
      </c>
      <c r="Z32" s="18" t="s">
        <v>43</v>
      </c>
      <c r="AA32" s="18" t="s">
        <v>43</v>
      </c>
      <c r="AB32" s="18" t="s">
        <v>43</v>
      </c>
      <c r="AC32" s="18" t="s">
        <v>43</v>
      </c>
      <c r="AD32" s="18" t="s">
        <v>43</v>
      </c>
      <c r="AE32" s="18" t="s">
        <v>43</v>
      </c>
      <c r="AF32" s="18" t="s">
        <v>43</v>
      </c>
    </row>
    <row r="33" spans="1:32" ht="43.5" customHeight="1" x14ac:dyDescent="0.2">
      <c r="A33" s="80"/>
      <c r="B33" s="10" t="s">
        <v>38</v>
      </c>
      <c r="C33" s="15">
        <f>SUM(D33:P33)</f>
        <v>40000000</v>
      </c>
      <c r="D33" s="15">
        <v>40000000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6"/>
      <c r="R33" s="17" t="s">
        <v>44</v>
      </c>
      <c r="S33" s="18">
        <v>50</v>
      </c>
      <c r="T33" s="18">
        <v>50</v>
      </c>
      <c r="U33" s="18" t="s">
        <v>43</v>
      </c>
      <c r="V33" s="18" t="s">
        <v>43</v>
      </c>
      <c r="W33" s="18" t="s">
        <v>43</v>
      </c>
      <c r="X33" s="18" t="s">
        <v>43</v>
      </c>
      <c r="Y33" s="18" t="s">
        <v>43</v>
      </c>
      <c r="Z33" s="18" t="s">
        <v>43</v>
      </c>
      <c r="AA33" s="18" t="s">
        <v>43</v>
      </c>
      <c r="AB33" s="18" t="s">
        <v>43</v>
      </c>
      <c r="AC33" s="18" t="s">
        <v>43</v>
      </c>
      <c r="AD33" s="18" t="s">
        <v>43</v>
      </c>
      <c r="AE33" s="18" t="s">
        <v>43</v>
      </c>
      <c r="AF33" s="18">
        <v>100</v>
      </c>
    </row>
    <row r="34" spans="1:32" ht="74.25" customHeight="1" x14ac:dyDescent="0.2">
      <c r="A34" s="80"/>
      <c r="B34" s="10" t="s">
        <v>39</v>
      </c>
      <c r="C34" s="15">
        <f>SUM(D34:P34)</f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/>
      <c r="R34" s="18" t="s">
        <v>47</v>
      </c>
      <c r="S34" s="18" t="s">
        <v>47</v>
      </c>
      <c r="T34" s="18" t="s">
        <v>47</v>
      </c>
      <c r="U34" s="18" t="s">
        <v>47</v>
      </c>
      <c r="V34" s="18" t="s">
        <v>47</v>
      </c>
      <c r="W34" s="18" t="s">
        <v>47</v>
      </c>
      <c r="X34" s="18" t="s">
        <v>47</v>
      </c>
      <c r="Y34" s="18" t="s">
        <v>47</v>
      </c>
      <c r="Z34" s="18" t="s">
        <v>47</v>
      </c>
      <c r="AA34" s="18" t="s">
        <v>47</v>
      </c>
      <c r="AB34" s="18" t="s">
        <v>47</v>
      </c>
      <c r="AC34" s="18" t="s">
        <v>47</v>
      </c>
      <c r="AD34" s="18" t="s">
        <v>47</v>
      </c>
      <c r="AE34" s="18" t="s">
        <v>47</v>
      </c>
      <c r="AF34" s="18" t="s">
        <v>47</v>
      </c>
    </row>
    <row r="35" spans="1:32" ht="42" customHeight="1" x14ac:dyDescent="0.2">
      <c r="A35" s="86"/>
      <c r="B35" s="10" t="s">
        <v>40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/>
      <c r="R35" s="18" t="s">
        <v>47</v>
      </c>
      <c r="S35" s="18" t="s">
        <v>47</v>
      </c>
      <c r="T35" s="18" t="s">
        <v>47</v>
      </c>
      <c r="U35" s="18" t="s">
        <v>47</v>
      </c>
      <c r="V35" s="18" t="s">
        <v>47</v>
      </c>
      <c r="W35" s="18" t="s">
        <v>47</v>
      </c>
      <c r="X35" s="18" t="s">
        <v>47</v>
      </c>
      <c r="Y35" s="18" t="s">
        <v>47</v>
      </c>
      <c r="Z35" s="18" t="s">
        <v>47</v>
      </c>
      <c r="AA35" s="18" t="s">
        <v>47</v>
      </c>
      <c r="AB35" s="18" t="s">
        <v>47</v>
      </c>
      <c r="AC35" s="18" t="s">
        <v>47</v>
      </c>
      <c r="AD35" s="18" t="s">
        <v>47</v>
      </c>
      <c r="AE35" s="18" t="s">
        <v>47</v>
      </c>
      <c r="AF35" s="18" t="s">
        <v>47</v>
      </c>
    </row>
    <row r="36" spans="1:32" ht="67.5" customHeight="1" x14ac:dyDescent="0.2">
      <c r="A36" s="19" t="s">
        <v>48</v>
      </c>
      <c r="B36" s="10" t="s">
        <v>35</v>
      </c>
      <c r="C36" s="15">
        <f>SUM(C37:C39)</f>
        <v>21029880</v>
      </c>
      <c r="D36" s="15">
        <f t="shared" ref="D36:P36" si="5">SUM(D37:D39)</f>
        <v>21029880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5"/>
        <v>0</v>
      </c>
      <c r="N36" s="15">
        <f t="shared" si="5"/>
        <v>0</v>
      </c>
      <c r="O36" s="15">
        <f t="shared" si="5"/>
        <v>0</v>
      </c>
      <c r="P36" s="15">
        <f t="shared" si="5"/>
        <v>0</v>
      </c>
      <c r="Q36" s="137" t="s">
        <v>49</v>
      </c>
      <c r="R36" s="17" t="s">
        <v>42</v>
      </c>
      <c r="S36" s="18">
        <v>1</v>
      </c>
      <c r="T36" s="18" t="s">
        <v>43</v>
      </c>
      <c r="U36" s="18" t="s">
        <v>43</v>
      </c>
      <c r="V36" s="18" t="s">
        <v>43</v>
      </c>
      <c r="W36" s="18" t="s">
        <v>43</v>
      </c>
      <c r="X36" s="18" t="s">
        <v>43</v>
      </c>
      <c r="Y36" s="18" t="s">
        <v>43</v>
      </c>
      <c r="Z36" s="18" t="s">
        <v>43</v>
      </c>
      <c r="AA36" s="18" t="s">
        <v>43</v>
      </c>
      <c r="AB36" s="18" t="s">
        <v>43</v>
      </c>
      <c r="AC36" s="18" t="s">
        <v>43</v>
      </c>
      <c r="AD36" s="18" t="s">
        <v>43</v>
      </c>
      <c r="AE36" s="18" t="s">
        <v>43</v>
      </c>
      <c r="AF36" s="18">
        <v>1</v>
      </c>
    </row>
    <row r="37" spans="1:32" ht="63" customHeight="1" x14ac:dyDescent="0.2">
      <c r="A37" s="19"/>
      <c r="B37" s="10" t="s">
        <v>38</v>
      </c>
      <c r="C37" s="15">
        <f t="shared" ref="C37:C38" si="6">SUM(D37:P37)</f>
        <v>10514940</v>
      </c>
      <c r="D37" s="15">
        <v>10514940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38"/>
      <c r="R37" s="17" t="s">
        <v>44</v>
      </c>
      <c r="S37" s="18">
        <v>100</v>
      </c>
      <c r="T37" s="18" t="s">
        <v>43</v>
      </c>
      <c r="U37" s="18" t="s">
        <v>43</v>
      </c>
      <c r="V37" s="18" t="s">
        <v>43</v>
      </c>
      <c r="W37" s="18" t="s">
        <v>43</v>
      </c>
      <c r="X37" s="18" t="s">
        <v>43</v>
      </c>
      <c r="Y37" s="18" t="s">
        <v>43</v>
      </c>
      <c r="Z37" s="18" t="s">
        <v>43</v>
      </c>
      <c r="AA37" s="18" t="s">
        <v>43</v>
      </c>
      <c r="AB37" s="18" t="s">
        <v>43</v>
      </c>
      <c r="AC37" s="18" t="s">
        <v>43</v>
      </c>
      <c r="AD37" s="18" t="s">
        <v>43</v>
      </c>
      <c r="AE37" s="18" t="s">
        <v>43</v>
      </c>
      <c r="AF37" s="18">
        <v>100</v>
      </c>
    </row>
    <row r="38" spans="1:32" ht="75" customHeight="1" x14ac:dyDescent="0.2">
      <c r="A38" s="19"/>
      <c r="B38" s="10" t="s">
        <v>39</v>
      </c>
      <c r="C38" s="15">
        <f t="shared" si="6"/>
        <v>7360458</v>
      </c>
      <c r="D38" s="15">
        <v>7360458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38"/>
      <c r="R38" s="18" t="s">
        <v>47</v>
      </c>
      <c r="S38" s="18" t="s">
        <v>47</v>
      </c>
      <c r="T38" s="18" t="s">
        <v>47</v>
      </c>
      <c r="U38" s="18" t="s">
        <v>47</v>
      </c>
      <c r="V38" s="18" t="s">
        <v>47</v>
      </c>
      <c r="W38" s="18" t="s">
        <v>47</v>
      </c>
      <c r="X38" s="18" t="s">
        <v>47</v>
      </c>
      <c r="Y38" s="18" t="s">
        <v>47</v>
      </c>
      <c r="Z38" s="18" t="s">
        <v>47</v>
      </c>
      <c r="AA38" s="18" t="s">
        <v>47</v>
      </c>
      <c r="AB38" s="18" t="s">
        <v>47</v>
      </c>
      <c r="AC38" s="18" t="s">
        <v>47</v>
      </c>
      <c r="AD38" s="18" t="s">
        <v>47</v>
      </c>
      <c r="AE38" s="18" t="s">
        <v>47</v>
      </c>
      <c r="AF38" s="18" t="s">
        <v>47</v>
      </c>
    </row>
    <row r="39" spans="1:32" ht="42" customHeight="1" x14ac:dyDescent="0.2">
      <c r="A39" s="20"/>
      <c r="B39" s="10" t="s">
        <v>40</v>
      </c>
      <c r="C39" s="15">
        <f>SUM(D39:P39)</f>
        <v>3154482</v>
      </c>
      <c r="D39" s="15">
        <v>3154482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38"/>
      <c r="R39" s="18" t="s">
        <v>47</v>
      </c>
      <c r="S39" s="18" t="s">
        <v>47</v>
      </c>
      <c r="T39" s="18" t="s">
        <v>47</v>
      </c>
      <c r="U39" s="18" t="s">
        <v>47</v>
      </c>
      <c r="V39" s="18" t="s">
        <v>47</v>
      </c>
      <c r="W39" s="18" t="s">
        <v>47</v>
      </c>
      <c r="X39" s="18" t="s">
        <v>47</v>
      </c>
      <c r="Y39" s="18" t="s">
        <v>47</v>
      </c>
      <c r="Z39" s="18" t="s">
        <v>47</v>
      </c>
      <c r="AA39" s="18" t="s">
        <v>47</v>
      </c>
      <c r="AB39" s="18" t="s">
        <v>47</v>
      </c>
      <c r="AC39" s="18" t="s">
        <v>47</v>
      </c>
      <c r="AD39" s="18" t="s">
        <v>47</v>
      </c>
      <c r="AE39" s="18" t="s">
        <v>47</v>
      </c>
      <c r="AF39" s="18" t="s">
        <v>47</v>
      </c>
    </row>
    <row r="40" spans="1:32" ht="63.75" customHeight="1" x14ac:dyDescent="0.2">
      <c r="A40" s="19" t="s">
        <v>50</v>
      </c>
      <c r="B40" s="10" t="s">
        <v>35</v>
      </c>
      <c r="C40" s="15">
        <f>SUM(D40:P40)</f>
        <v>16777573.859999999</v>
      </c>
      <c r="D40" s="15">
        <f>SUM(D41:D43)</f>
        <v>16777573.859999999</v>
      </c>
      <c r="E40" s="15">
        <f t="shared" ref="E40:P40" si="7">SUM(E41:E43)</f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15">
        <f t="shared" si="7"/>
        <v>0</v>
      </c>
      <c r="J40" s="15">
        <f t="shared" si="7"/>
        <v>0</v>
      </c>
      <c r="K40" s="15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15">
        <f t="shared" si="7"/>
        <v>0</v>
      </c>
      <c r="Q40" s="138"/>
      <c r="R40" s="17" t="s">
        <v>42</v>
      </c>
      <c r="S40" s="18">
        <v>1</v>
      </c>
      <c r="T40" s="18" t="s">
        <v>43</v>
      </c>
      <c r="U40" s="18" t="s">
        <v>43</v>
      </c>
      <c r="V40" s="18" t="s">
        <v>43</v>
      </c>
      <c r="W40" s="18" t="s">
        <v>43</v>
      </c>
      <c r="X40" s="18" t="s">
        <v>43</v>
      </c>
      <c r="Y40" s="18" t="s">
        <v>43</v>
      </c>
      <c r="Z40" s="18" t="s">
        <v>43</v>
      </c>
      <c r="AA40" s="18" t="s">
        <v>43</v>
      </c>
      <c r="AB40" s="18" t="s">
        <v>43</v>
      </c>
      <c r="AC40" s="18" t="s">
        <v>43</v>
      </c>
      <c r="AD40" s="18" t="s">
        <v>43</v>
      </c>
      <c r="AE40" s="18" t="s">
        <v>43</v>
      </c>
      <c r="AF40" s="18">
        <v>1</v>
      </c>
    </row>
    <row r="41" spans="1:32" ht="63.75" customHeight="1" x14ac:dyDescent="0.2">
      <c r="A41" s="19"/>
      <c r="B41" s="10" t="s">
        <v>38</v>
      </c>
      <c r="C41" s="15">
        <f>SUM(D41:P41)</f>
        <v>16777573.859999999</v>
      </c>
      <c r="D41" s="15">
        <v>16777573.859999999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38"/>
      <c r="R41" s="17" t="s">
        <v>44</v>
      </c>
      <c r="S41" s="18">
        <v>100</v>
      </c>
      <c r="T41" s="18" t="s">
        <v>43</v>
      </c>
      <c r="U41" s="18" t="s">
        <v>43</v>
      </c>
      <c r="V41" s="18" t="s">
        <v>43</v>
      </c>
      <c r="W41" s="18" t="s">
        <v>43</v>
      </c>
      <c r="X41" s="18" t="s">
        <v>43</v>
      </c>
      <c r="Y41" s="18" t="s">
        <v>43</v>
      </c>
      <c r="Z41" s="18" t="s">
        <v>43</v>
      </c>
      <c r="AA41" s="18" t="s">
        <v>43</v>
      </c>
      <c r="AB41" s="18" t="s">
        <v>43</v>
      </c>
      <c r="AC41" s="18" t="s">
        <v>43</v>
      </c>
      <c r="AD41" s="18" t="s">
        <v>43</v>
      </c>
      <c r="AE41" s="18" t="s">
        <v>43</v>
      </c>
      <c r="AF41" s="18">
        <v>100</v>
      </c>
    </row>
    <row r="42" spans="1:32" ht="85.5" customHeight="1" x14ac:dyDescent="0.2">
      <c r="A42" s="19"/>
      <c r="B42" s="10" t="s">
        <v>39</v>
      </c>
      <c r="C42" s="15">
        <f>SUM(D42:P42)</f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38"/>
      <c r="R42" s="18" t="s">
        <v>47</v>
      </c>
      <c r="S42" s="18" t="s">
        <v>47</v>
      </c>
      <c r="T42" s="18" t="s">
        <v>47</v>
      </c>
      <c r="U42" s="18" t="s">
        <v>47</v>
      </c>
      <c r="V42" s="18" t="s">
        <v>47</v>
      </c>
      <c r="W42" s="18" t="s">
        <v>47</v>
      </c>
      <c r="X42" s="18" t="s">
        <v>47</v>
      </c>
      <c r="Y42" s="18" t="s">
        <v>47</v>
      </c>
      <c r="Z42" s="18" t="s">
        <v>47</v>
      </c>
      <c r="AA42" s="18" t="s">
        <v>47</v>
      </c>
      <c r="AB42" s="18" t="s">
        <v>47</v>
      </c>
      <c r="AC42" s="18" t="s">
        <v>47</v>
      </c>
      <c r="AD42" s="18" t="s">
        <v>47</v>
      </c>
      <c r="AE42" s="18" t="s">
        <v>47</v>
      </c>
      <c r="AF42" s="18" t="s">
        <v>47</v>
      </c>
    </row>
    <row r="43" spans="1:32" ht="85.5" customHeight="1" x14ac:dyDescent="0.2">
      <c r="A43" s="19"/>
      <c r="B43" s="10" t="s">
        <v>40</v>
      </c>
      <c r="C43" s="15">
        <f>SUM(D43:P43)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38"/>
      <c r="R43" s="18" t="s">
        <v>47</v>
      </c>
      <c r="S43" s="18" t="s">
        <v>47</v>
      </c>
      <c r="T43" s="18" t="s">
        <v>47</v>
      </c>
      <c r="U43" s="18" t="s">
        <v>47</v>
      </c>
      <c r="V43" s="18" t="s">
        <v>47</v>
      </c>
      <c r="W43" s="18" t="s">
        <v>47</v>
      </c>
      <c r="X43" s="18" t="s">
        <v>47</v>
      </c>
      <c r="Y43" s="18" t="s">
        <v>47</v>
      </c>
      <c r="Z43" s="18" t="s">
        <v>47</v>
      </c>
      <c r="AA43" s="18" t="s">
        <v>47</v>
      </c>
      <c r="AB43" s="18" t="s">
        <v>47</v>
      </c>
      <c r="AC43" s="18" t="s">
        <v>47</v>
      </c>
      <c r="AD43" s="18" t="s">
        <v>47</v>
      </c>
      <c r="AE43" s="18" t="s">
        <v>47</v>
      </c>
      <c r="AF43" s="18" t="s">
        <v>47</v>
      </c>
    </row>
    <row r="44" spans="1:32" ht="85.5" customHeight="1" x14ac:dyDescent="0.2">
      <c r="A44" s="17" t="s">
        <v>51</v>
      </c>
      <c r="B44" s="10" t="s">
        <v>35</v>
      </c>
      <c r="C44" s="15">
        <f>SUM(C45:C47)</f>
        <v>2500000</v>
      </c>
      <c r="D44" s="15">
        <f t="shared" ref="D44:P44" si="8">SUM(D45:D47)</f>
        <v>2500000</v>
      </c>
      <c r="E44" s="15">
        <f t="shared" si="8"/>
        <v>0</v>
      </c>
      <c r="F44" s="15">
        <f t="shared" si="8"/>
        <v>0</v>
      </c>
      <c r="G44" s="15">
        <f t="shared" si="8"/>
        <v>0</v>
      </c>
      <c r="H44" s="15">
        <f t="shared" si="8"/>
        <v>0</v>
      </c>
      <c r="I44" s="15">
        <f t="shared" si="8"/>
        <v>0</v>
      </c>
      <c r="J44" s="15">
        <f t="shared" si="8"/>
        <v>0</v>
      </c>
      <c r="K44" s="15">
        <f t="shared" si="8"/>
        <v>0</v>
      </c>
      <c r="L44" s="15">
        <f t="shared" si="8"/>
        <v>0</v>
      </c>
      <c r="M44" s="15">
        <f t="shared" si="8"/>
        <v>0</v>
      </c>
      <c r="N44" s="15">
        <f t="shared" si="8"/>
        <v>0</v>
      </c>
      <c r="O44" s="15">
        <f t="shared" si="8"/>
        <v>0</v>
      </c>
      <c r="P44" s="15">
        <f t="shared" si="8"/>
        <v>0</v>
      </c>
      <c r="Q44" s="138"/>
      <c r="R44" s="17" t="s">
        <v>42</v>
      </c>
      <c r="S44" s="18">
        <v>1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63.75" customHeight="1" x14ac:dyDescent="0.2">
      <c r="A45" s="19"/>
      <c r="B45" s="10" t="s">
        <v>38</v>
      </c>
      <c r="C45" s="15">
        <f>SUM(D45:P45)</f>
        <v>2500000</v>
      </c>
      <c r="D45" s="15">
        <v>2500000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38"/>
      <c r="R45" s="17" t="s">
        <v>44</v>
      </c>
      <c r="S45" s="18">
        <v>100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75" customHeight="1" x14ac:dyDescent="0.2">
      <c r="A46" s="19"/>
      <c r="B46" s="10" t="s">
        <v>39</v>
      </c>
      <c r="C46" s="15">
        <f t="shared" ref="C46:C47" si="9">SUM(D46:P46)</f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38"/>
      <c r="R46" s="18" t="s">
        <v>47</v>
      </c>
      <c r="S46" s="18" t="s">
        <v>47</v>
      </c>
      <c r="T46" s="18" t="s">
        <v>47</v>
      </c>
      <c r="U46" s="18" t="s">
        <v>47</v>
      </c>
      <c r="V46" s="18" t="s">
        <v>47</v>
      </c>
      <c r="W46" s="18" t="s">
        <v>47</v>
      </c>
      <c r="X46" s="18" t="s">
        <v>47</v>
      </c>
      <c r="Y46" s="18" t="s">
        <v>47</v>
      </c>
      <c r="Z46" s="18" t="s">
        <v>47</v>
      </c>
      <c r="AA46" s="18" t="s">
        <v>47</v>
      </c>
      <c r="AB46" s="18" t="s">
        <v>47</v>
      </c>
      <c r="AC46" s="18" t="s">
        <v>47</v>
      </c>
      <c r="AD46" s="18" t="s">
        <v>47</v>
      </c>
      <c r="AE46" s="18" t="s">
        <v>47</v>
      </c>
      <c r="AF46" s="18" t="s">
        <v>47</v>
      </c>
    </row>
    <row r="47" spans="1:32" ht="85.5" customHeight="1" x14ac:dyDescent="0.2">
      <c r="A47" s="19"/>
      <c r="B47" s="10" t="s">
        <v>40</v>
      </c>
      <c r="C47" s="15">
        <f t="shared" si="9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39"/>
      <c r="R47" s="18" t="s">
        <v>47</v>
      </c>
      <c r="S47" s="18" t="s">
        <v>47</v>
      </c>
      <c r="T47" s="18" t="s">
        <v>47</v>
      </c>
      <c r="U47" s="18" t="s">
        <v>47</v>
      </c>
      <c r="V47" s="18" t="s">
        <v>47</v>
      </c>
      <c r="W47" s="18" t="s">
        <v>47</v>
      </c>
      <c r="X47" s="18" t="s">
        <v>47</v>
      </c>
      <c r="Y47" s="18" t="s">
        <v>47</v>
      </c>
      <c r="Z47" s="18" t="s">
        <v>47</v>
      </c>
      <c r="AA47" s="18" t="s">
        <v>47</v>
      </c>
      <c r="AB47" s="18" t="s">
        <v>47</v>
      </c>
      <c r="AC47" s="18" t="s">
        <v>47</v>
      </c>
      <c r="AD47" s="18" t="s">
        <v>47</v>
      </c>
      <c r="AE47" s="18" t="s">
        <v>47</v>
      </c>
      <c r="AF47" s="18" t="s">
        <v>47</v>
      </c>
    </row>
    <row r="48" spans="1:32" ht="90.75" customHeight="1" x14ac:dyDescent="0.2">
      <c r="A48" s="68" t="s">
        <v>52</v>
      </c>
      <c r="B48" s="10" t="s">
        <v>53</v>
      </c>
      <c r="C48" s="21">
        <f>SUM(C49:C50)</f>
        <v>2421811543.0900002</v>
      </c>
      <c r="D48" s="21">
        <f t="shared" ref="D48:P48" si="10">SUM(D49)</f>
        <v>186301570.21000001</v>
      </c>
      <c r="E48" s="21">
        <f t="shared" si="10"/>
        <v>186253936.86000001</v>
      </c>
      <c r="F48" s="21">
        <f t="shared" si="10"/>
        <v>186296003.52000001</v>
      </c>
      <c r="G48" s="21">
        <f t="shared" si="10"/>
        <v>186296003.25</v>
      </c>
      <c r="H48" s="21">
        <f t="shared" si="10"/>
        <v>186296003.25</v>
      </c>
      <c r="I48" s="21">
        <f t="shared" si="10"/>
        <v>186296003.25</v>
      </c>
      <c r="J48" s="21">
        <f t="shared" si="10"/>
        <v>186296003.25</v>
      </c>
      <c r="K48" s="21">
        <f t="shared" si="10"/>
        <v>186296003.25</v>
      </c>
      <c r="L48" s="21">
        <f t="shared" si="10"/>
        <v>186296003.25</v>
      </c>
      <c r="M48" s="21">
        <f t="shared" si="10"/>
        <v>186296003.25</v>
      </c>
      <c r="N48" s="21">
        <f t="shared" si="10"/>
        <v>186296003.25</v>
      </c>
      <c r="O48" s="21">
        <f t="shared" si="10"/>
        <v>186296003.25</v>
      </c>
      <c r="P48" s="21">
        <f t="shared" si="10"/>
        <v>186296003.25</v>
      </c>
      <c r="Q48" s="68" t="s">
        <v>54</v>
      </c>
      <c r="R48" s="62" t="s">
        <v>55</v>
      </c>
      <c r="S48" s="135">
        <v>4541427.84</v>
      </c>
      <c r="T48" s="135">
        <v>4541427.84</v>
      </c>
      <c r="U48" s="135">
        <v>4541427.84</v>
      </c>
      <c r="V48" s="135">
        <v>4541427.84</v>
      </c>
      <c r="W48" s="135">
        <v>4541427.84</v>
      </c>
      <c r="X48" s="135">
        <v>4541427.84</v>
      </c>
      <c r="Y48" s="135">
        <v>4541427.84</v>
      </c>
      <c r="Z48" s="135">
        <v>4541427.84</v>
      </c>
      <c r="AA48" s="135">
        <v>4541427.84</v>
      </c>
      <c r="AB48" s="135">
        <v>4541427.84</v>
      </c>
      <c r="AC48" s="135">
        <v>4541427.84</v>
      </c>
      <c r="AD48" s="135">
        <v>4541427.84</v>
      </c>
      <c r="AE48" s="135">
        <v>4541427.84</v>
      </c>
      <c r="AF48" s="135">
        <v>4541427.84</v>
      </c>
    </row>
    <row r="49" spans="1:32" ht="101.25" customHeight="1" x14ac:dyDescent="0.2">
      <c r="A49" s="80"/>
      <c r="B49" s="20" t="s">
        <v>56</v>
      </c>
      <c r="C49" s="21">
        <f>SUM(D49:P49)</f>
        <v>2421811543.0900002</v>
      </c>
      <c r="D49" s="21">
        <v>186301570.21000001</v>
      </c>
      <c r="E49" s="21">
        <v>186253936.86000001</v>
      </c>
      <c r="F49" s="21">
        <v>186296003.52000001</v>
      </c>
      <c r="G49" s="21">
        <v>186296003.25</v>
      </c>
      <c r="H49" s="21">
        <v>186296003.25</v>
      </c>
      <c r="I49" s="21">
        <v>186296003.25</v>
      </c>
      <c r="J49" s="21">
        <v>186296003.25</v>
      </c>
      <c r="K49" s="21">
        <v>186296003.25</v>
      </c>
      <c r="L49" s="21">
        <v>186296003.25</v>
      </c>
      <c r="M49" s="21">
        <v>186296003.25</v>
      </c>
      <c r="N49" s="21">
        <v>186296003.25</v>
      </c>
      <c r="O49" s="21">
        <v>186296003.25</v>
      </c>
      <c r="P49" s="21">
        <v>186296003.25</v>
      </c>
      <c r="Q49" s="70"/>
      <c r="R49" s="140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</row>
    <row r="50" spans="1:32" ht="41.25" customHeight="1" x14ac:dyDescent="0.2">
      <c r="A50" s="69"/>
      <c r="B50" s="18" t="s">
        <v>47</v>
      </c>
      <c r="C50" s="18" t="s">
        <v>47</v>
      </c>
      <c r="D50" s="18" t="s">
        <v>47</v>
      </c>
      <c r="E50" s="18" t="s">
        <v>47</v>
      </c>
      <c r="F50" s="18" t="s">
        <v>47</v>
      </c>
      <c r="G50" s="18" t="s">
        <v>47</v>
      </c>
      <c r="H50" s="18" t="s">
        <v>47</v>
      </c>
      <c r="I50" s="18" t="s">
        <v>47</v>
      </c>
      <c r="J50" s="18" t="s">
        <v>47</v>
      </c>
      <c r="K50" s="18" t="s">
        <v>47</v>
      </c>
      <c r="L50" s="18" t="s">
        <v>47</v>
      </c>
      <c r="M50" s="18" t="s">
        <v>47</v>
      </c>
      <c r="N50" s="18" t="s">
        <v>47</v>
      </c>
      <c r="O50" s="18" t="s">
        <v>47</v>
      </c>
      <c r="P50" s="18" t="s">
        <v>47</v>
      </c>
      <c r="Q50" s="16"/>
      <c r="R50" s="22" t="s">
        <v>57</v>
      </c>
      <c r="S50" s="18">
        <v>100</v>
      </c>
      <c r="T50" s="18">
        <v>100</v>
      </c>
      <c r="U50" s="18">
        <v>100</v>
      </c>
      <c r="V50" s="18">
        <v>100</v>
      </c>
      <c r="W50" s="18">
        <v>100</v>
      </c>
      <c r="X50" s="18">
        <v>100</v>
      </c>
      <c r="Y50" s="18">
        <v>100</v>
      </c>
      <c r="Z50" s="18">
        <v>100</v>
      </c>
      <c r="AA50" s="18">
        <v>100</v>
      </c>
      <c r="AB50" s="18">
        <v>100</v>
      </c>
      <c r="AC50" s="18">
        <v>100</v>
      </c>
      <c r="AD50" s="18">
        <v>100</v>
      </c>
      <c r="AE50" s="18">
        <v>100</v>
      </c>
      <c r="AF50" s="18">
        <v>100</v>
      </c>
    </row>
    <row r="51" spans="1:32" ht="40.5" customHeight="1" x14ac:dyDescent="0.2">
      <c r="A51" s="69"/>
      <c r="B51" s="18" t="s">
        <v>47</v>
      </c>
      <c r="C51" s="18" t="s">
        <v>47</v>
      </c>
      <c r="D51" s="18" t="s">
        <v>47</v>
      </c>
      <c r="E51" s="18" t="s">
        <v>47</v>
      </c>
      <c r="F51" s="18" t="s">
        <v>47</v>
      </c>
      <c r="G51" s="18" t="s">
        <v>47</v>
      </c>
      <c r="H51" s="18" t="s">
        <v>47</v>
      </c>
      <c r="I51" s="18" t="s">
        <v>47</v>
      </c>
      <c r="J51" s="18" t="s">
        <v>47</v>
      </c>
      <c r="K51" s="18" t="s">
        <v>47</v>
      </c>
      <c r="L51" s="18" t="s">
        <v>47</v>
      </c>
      <c r="M51" s="18" t="s">
        <v>47</v>
      </c>
      <c r="N51" s="18" t="s">
        <v>47</v>
      </c>
      <c r="O51" s="18" t="s">
        <v>47</v>
      </c>
      <c r="P51" s="18" t="s">
        <v>47</v>
      </c>
      <c r="Q51" s="16"/>
      <c r="R51" s="22" t="s">
        <v>58</v>
      </c>
      <c r="S51" s="18">
        <v>75</v>
      </c>
      <c r="T51" s="18">
        <v>75</v>
      </c>
      <c r="U51" s="18">
        <v>80</v>
      </c>
      <c r="V51" s="18">
        <v>80</v>
      </c>
      <c r="W51" s="18">
        <v>80</v>
      </c>
      <c r="X51" s="18">
        <v>80</v>
      </c>
      <c r="Y51" s="18">
        <v>80</v>
      </c>
      <c r="Z51" s="18">
        <v>80</v>
      </c>
      <c r="AA51" s="18">
        <v>80</v>
      </c>
      <c r="AB51" s="18">
        <v>80</v>
      </c>
      <c r="AC51" s="18">
        <v>80</v>
      </c>
      <c r="AD51" s="18">
        <v>80</v>
      </c>
      <c r="AE51" s="18">
        <v>80</v>
      </c>
      <c r="AF51" s="18">
        <v>80</v>
      </c>
    </row>
    <row r="52" spans="1:32" ht="39" customHeight="1" x14ac:dyDescent="0.2">
      <c r="A52" s="68" t="s">
        <v>59</v>
      </c>
      <c r="B52" s="10" t="s">
        <v>35</v>
      </c>
      <c r="C52" s="12">
        <f>SUM(C53:C55)</f>
        <v>41053387.699999988</v>
      </c>
      <c r="D52" s="12">
        <f t="shared" ref="D52:P52" si="11">SUM(D53:D55)</f>
        <v>3157952.9</v>
      </c>
      <c r="E52" s="12">
        <f t="shared" si="11"/>
        <v>3157952.9</v>
      </c>
      <c r="F52" s="12">
        <f t="shared" si="11"/>
        <v>3157952.9</v>
      </c>
      <c r="G52" s="12">
        <f t="shared" si="11"/>
        <v>3157952.9</v>
      </c>
      <c r="H52" s="12">
        <f t="shared" si="11"/>
        <v>3157952.9</v>
      </c>
      <c r="I52" s="12">
        <f t="shared" si="11"/>
        <v>3157952.9</v>
      </c>
      <c r="J52" s="12">
        <f t="shared" si="11"/>
        <v>3157952.9</v>
      </c>
      <c r="K52" s="12">
        <f t="shared" si="11"/>
        <v>3157952.9</v>
      </c>
      <c r="L52" s="12">
        <f t="shared" si="11"/>
        <v>3157952.9</v>
      </c>
      <c r="M52" s="12">
        <f t="shared" si="11"/>
        <v>3157952.9</v>
      </c>
      <c r="N52" s="12">
        <f t="shared" si="11"/>
        <v>3157952.9</v>
      </c>
      <c r="O52" s="12">
        <f t="shared" si="11"/>
        <v>3157952.9</v>
      </c>
      <c r="P52" s="12">
        <f t="shared" si="11"/>
        <v>3157952.9</v>
      </c>
      <c r="Q52" s="19"/>
      <c r="R52" s="134" t="s">
        <v>43</v>
      </c>
      <c r="S52" s="134" t="s">
        <v>43</v>
      </c>
      <c r="T52" s="134" t="s">
        <v>43</v>
      </c>
      <c r="U52" s="134" t="s">
        <v>43</v>
      </c>
      <c r="V52" s="134" t="s">
        <v>43</v>
      </c>
      <c r="W52" s="134" t="s">
        <v>43</v>
      </c>
      <c r="X52" s="134" t="s">
        <v>43</v>
      </c>
      <c r="Y52" s="134" t="s">
        <v>43</v>
      </c>
      <c r="Z52" s="134" t="s">
        <v>43</v>
      </c>
      <c r="AA52" s="134" t="s">
        <v>43</v>
      </c>
      <c r="AB52" s="134" t="s">
        <v>43</v>
      </c>
      <c r="AC52" s="134" t="s">
        <v>43</v>
      </c>
      <c r="AD52" s="134" t="s">
        <v>43</v>
      </c>
      <c r="AE52" s="134" t="s">
        <v>43</v>
      </c>
      <c r="AF52" s="134" t="s">
        <v>43</v>
      </c>
    </row>
    <row r="53" spans="1:32" ht="43.5" customHeight="1" x14ac:dyDescent="0.2">
      <c r="A53" s="69"/>
      <c r="B53" s="10" t="s">
        <v>38</v>
      </c>
      <c r="C53" s="12">
        <f>SUM(D53:P53)</f>
        <v>0</v>
      </c>
      <c r="D53" s="12">
        <f>SUM(D62)</f>
        <v>0</v>
      </c>
      <c r="E53" s="12">
        <f t="shared" ref="E53:P53" si="12">SUM(E62)</f>
        <v>0</v>
      </c>
      <c r="F53" s="12">
        <f t="shared" si="12"/>
        <v>0</v>
      </c>
      <c r="G53" s="12">
        <f t="shared" si="12"/>
        <v>0</v>
      </c>
      <c r="H53" s="12">
        <f t="shared" si="12"/>
        <v>0</v>
      </c>
      <c r="I53" s="12">
        <f t="shared" si="12"/>
        <v>0</v>
      </c>
      <c r="J53" s="12">
        <f t="shared" si="12"/>
        <v>0</v>
      </c>
      <c r="K53" s="12">
        <f t="shared" si="12"/>
        <v>0</v>
      </c>
      <c r="L53" s="12">
        <f t="shared" si="12"/>
        <v>0</v>
      </c>
      <c r="M53" s="12">
        <f t="shared" si="12"/>
        <v>0</v>
      </c>
      <c r="N53" s="12">
        <f t="shared" si="12"/>
        <v>0</v>
      </c>
      <c r="O53" s="12">
        <f t="shared" si="12"/>
        <v>0</v>
      </c>
      <c r="P53" s="12">
        <f t="shared" si="12"/>
        <v>0</v>
      </c>
      <c r="Q53" s="19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</row>
    <row r="54" spans="1:32" ht="76.5" customHeight="1" x14ac:dyDescent="0.2">
      <c r="A54" s="69"/>
      <c r="B54" s="10" t="s">
        <v>39</v>
      </c>
      <c r="C54" s="12">
        <f>SUM(D54:P54)</f>
        <v>41053387.699999988</v>
      </c>
      <c r="D54" s="12">
        <f>SUM(D59)</f>
        <v>3157952.9</v>
      </c>
      <c r="E54" s="12">
        <f t="shared" ref="E54:P54" si="13">SUM(E59)</f>
        <v>3157952.9</v>
      </c>
      <c r="F54" s="12">
        <f t="shared" si="13"/>
        <v>3157952.9</v>
      </c>
      <c r="G54" s="12">
        <f t="shared" si="13"/>
        <v>3157952.9</v>
      </c>
      <c r="H54" s="12">
        <f t="shared" si="13"/>
        <v>3157952.9</v>
      </c>
      <c r="I54" s="12">
        <f t="shared" si="13"/>
        <v>3157952.9</v>
      </c>
      <c r="J54" s="12">
        <f t="shared" si="13"/>
        <v>3157952.9</v>
      </c>
      <c r="K54" s="12">
        <f t="shared" si="13"/>
        <v>3157952.9</v>
      </c>
      <c r="L54" s="12">
        <f t="shared" si="13"/>
        <v>3157952.9</v>
      </c>
      <c r="M54" s="12">
        <f t="shared" si="13"/>
        <v>3157952.9</v>
      </c>
      <c r="N54" s="12">
        <f t="shared" si="13"/>
        <v>3157952.9</v>
      </c>
      <c r="O54" s="12">
        <f t="shared" si="13"/>
        <v>3157952.9</v>
      </c>
      <c r="P54" s="12">
        <f t="shared" si="13"/>
        <v>3157952.9</v>
      </c>
      <c r="Q54" s="19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</row>
    <row r="55" spans="1:32" ht="36" customHeight="1" x14ac:dyDescent="0.2">
      <c r="A55" s="70"/>
      <c r="B55" s="10" t="s">
        <v>40</v>
      </c>
      <c r="C55" s="12">
        <f>SUM(D55:P55)</f>
        <v>0</v>
      </c>
      <c r="D55" s="12">
        <f>SUM(D62)</f>
        <v>0</v>
      </c>
      <c r="E55" s="12">
        <f t="shared" ref="E55:P55" si="14">SUM(E62)</f>
        <v>0</v>
      </c>
      <c r="F55" s="12">
        <f t="shared" si="14"/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9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64.5" customHeight="1" x14ac:dyDescent="0.2">
      <c r="A56" s="99" t="s">
        <v>60</v>
      </c>
      <c r="B56" s="68" t="s">
        <v>35</v>
      </c>
      <c r="C56" s="131">
        <f>SUM(C59:C62)</f>
        <v>41053387.699999988</v>
      </c>
      <c r="D56" s="131">
        <f t="shared" ref="D56:I56" si="15">SUM(D59:D62)</f>
        <v>3157952.9</v>
      </c>
      <c r="E56" s="23">
        <f t="shared" si="15"/>
        <v>3157952.9</v>
      </c>
      <c r="F56" s="23">
        <f t="shared" si="15"/>
        <v>3157952.9</v>
      </c>
      <c r="G56" s="23">
        <f t="shared" si="15"/>
        <v>3157952.9</v>
      </c>
      <c r="H56" s="23">
        <f t="shared" si="15"/>
        <v>3157952.9</v>
      </c>
      <c r="I56" s="23">
        <f t="shared" si="15"/>
        <v>3157952.9</v>
      </c>
      <c r="J56" s="23">
        <v>3186700</v>
      </c>
      <c r="K56" s="23">
        <v>3186700</v>
      </c>
      <c r="L56" s="23">
        <v>3186700</v>
      </c>
      <c r="M56" s="23">
        <v>3186700</v>
      </c>
      <c r="N56" s="23">
        <v>3186700</v>
      </c>
      <c r="O56" s="23">
        <v>3186700</v>
      </c>
      <c r="P56" s="23">
        <v>3186700</v>
      </c>
      <c r="Q56" s="19"/>
      <c r="R56" s="24" t="s">
        <v>61</v>
      </c>
      <c r="S56" s="25">
        <f>S57</f>
        <v>257.73</v>
      </c>
      <c r="T56" s="25">
        <f t="shared" ref="T56:AF56" si="16">T57</f>
        <v>257.73</v>
      </c>
      <c r="U56" s="25">
        <f t="shared" si="16"/>
        <v>257.73</v>
      </c>
      <c r="V56" s="25">
        <f t="shared" si="16"/>
        <v>257.73</v>
      </c>
      <c r="W56" s="25">
        <f t="shared" si="16"/>
        <v>257.73</v>
      </c>
      <c r="X56" s="25">
        <f t="shared" si="16"/>
        <v>257.73</v>
      </c>
      <c r="Y56" s="25">
        <f t="shared" si="16"/>
        <v>257.73</v>
      </c>
      <c r="Z56" s="25">
        <f t="shared" si="16"/>
        <v>257.73</v>
      </c>
      <c r="AA56" s="25">
        <f t="shared" si="16"/>
        <v>257.73</v>
      </c>
      <c r="AB56" s="25">
        <f t="shared" si="16"/>
        <v>257.73</v>
      </c>
      <c r="AC56" s="25">
        <f t="shared" si="16"/>
        <v>257.73</v>
      </c>
      <c r="AD56" s="25">
        <f t="shared" si="16"/>
        <v>257.73</v>
      </c>
      <c r="AE56" s="25">
        <f t="shared" si="16"/>
        <v>257.73</v>
      </c>
      <c r="AF56" s="25">
        <f t="shared" si="16"/>
        <v>257.73</v>
      </c>
    </row>
    <row r="57" spans="1:32" ht="60" customHeight="1" x14ac:dyDescent="0.2">
      <c r="A57" s="104"/>
      <c r="B57" s="69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80"/>
      <c r="R57" s="24" t="s">
        <v>62</v>
      </c>
      <c r="S57" s="25">
        <v>257.73</v>
      </c>
      <c r="T57" s="25">
        <v>257.73</v>
      </c>
      <c r="U57" s="25">
        <v>257.73</v>
      </c>
      <c r="V57" s="25">
        <v>257.73</v>
      </c>
      <c r="W57" s="25">
        <v>257.73</v>
      </c>
      <c r="X57" s="25">
        <v>257.73</v>
      </c>
      <c r="Y57" s="25">
        <v>257.73</v>
      </c>
      <c r="Z57" s="25">
        <v>257.73</v>
      </c>
      <c r="AA57" s="25">
        <v>257.73</v>
      </c>
      <c r="AB57" s="25">
        <v>257.73</v>
      </c>
      <c r="AC57" s="25">
        <v>257.73</v>
      </c>
      <c r="AD57" s="25">
        <v>257.73</v>
      </c>
      <c r="AE57" s="25">
        <v>257.73</v>
      </c>
      <c r="AF57" s="25">
        <v>257.73</v>
      </c>
    </row>
    <row r="58" spans="1:32" ht="36" customHeight="1" x14ac:dyDescent="0.2">
      <c r="A58" s="104"/>
      <c r="B58" s="7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69"/>
      <c r="R58" s="26" t="s">
        <v>38</v>
      </c>
      <c r="S58" s="27" t="s">
        <v>43</v>
      </c>
      <c r="T58" s="27" t="s">
        <v>43</v>
      </c>
      <c r="U58" s="27" t="s">
        <v>43</v>
      </c>
      <c r="V58" s="27" t="s">
        <v>43</v>
      </c>
      <c r="W58" s="27" t="s">
        <v>43</v>
      </c>
      <c r="X58" s="27" t="s">
        <v>43</v>
      </c>
      <c r="Y58" s="27" t="s">
        <v>43</v>
      </c>
      <c r="Z58" s="27" t="s">
        <v>43</v>
      </c>
      <c r="AA58" s="27" t="s">
        <v>43</v>
      </c>
      <c r="AB58" s="27" t="s">
        <v>43</v>
      </c>
      <c r="AC58" s="27" t="s">
        <v>43</v>
      </c>
      <c r="AD58" s="27" t="s">
        <v>43</v>
      </c>
      <c r="AE58" s="27" t="s">
        <v>43</v>
      </c>
      <c r="AF58" s="27" t="s">
        <v>43</v>
      </c>
    </row>
    <row r="59" spans="1:32" ht="66" customHeight="1" x14ac:dyDescent="0.2">
      <c r="A59" s="104"/>
      <c r="B59" s="10" t="s">
        <v>63</v>
      </c>
      <c r="C59" s="12">
        <f>SUM(D59:P59)</f>
        <v>41053387.699999988</v>
      </c>
      <c r="D59" s="12">
        <v>3157952.9</v>
      </c>
      <c r="E59" s="12">
        <v>3157952.9</v>
      </c>
      <c r="F59" s="12">
        <v>3157952.9</v>
      </c>
      <c r="G59" s="12">
        <v>3157952.9</v>
      </c>
      <c r="H59" s="12">
        <v>3157952.9</v>
      </c>
      <c r="I59" s="12">
        <v>3157952.9</v>
      </c>
      <c r="J59" s="12">
        <v>3157952.9</v>
      </c>
      <c r="K59" s="12">
        <v>3157952.9</v>
      </c>
      <c r="L59" s="12">
        <v>3157952.9</v>
      </c>
      <c r="M59" s="12">
        <v>3157952.9</v>
      </c>
      <c r="N59" s="12">
        <v>3157952.9</v>
      </c>
      <c r="O59" s="12">
        <v>3157952.9</v>
      </c>
      <c r="P59" s="12">
        <v>3157952.9</v>
      </c>
      <c r="Q59" s="20"/>
      <c r="R59" s="24" t="s">
        <v>64</v>
      </c>
      <c r="S59" s="28">
        <f t="shared" ref="S59:AF59" si="17">SUM(S60:S61)</f>
        <v>84.51</v>
      </c>
      <c r="T59" s="28">
        <f t="shared" si="17"/>
        <v>84.51</v>
      </c>
      <c r="U59" s="28">
        <f t="shared" si="17"/>
        <v>84.51</v>
      </c>
      <c r="V59" s="28">
        <f t="shared" si="17"/>
        <v>84.51</v>
      </c>
      <c r="W59" s="28">
        <f t="shared" si="17"/>
        <v>84.51</v>
      </c>
      <c r="X59" s="28">
        <f t="shared" si="17"/>
        <v>84.51</v>
      </c>
      <c r="Y59" s="28">
        <f t="shared" si="17"/>
        <v>84.51</v>
      </c>
      <c r="Z59" s="28">
        <f t="shared" si="17"/>
        <v>84.51</v>
      </c>
      <c r="AA59" s="28">
        <f t="shared" si="17"/>
        <v>84.51</v>
      </c>
      <c r="AB59" s="28">
        <f t="shared" si="17"/>
        <v>84.51</v>
      </c>
      <c r="AC59" s="28">
        <f t="shared" si="17"/>
        <v>84.51</v>
      </c>
      <c r="AD59" s="28">
        <f t="shared" si="17"/>
        <v>84.51</v>
      </c>
      <c r="AE59" s="28">
        <f t="shared" si="17"/>
        <v>84.51</v>
      </c>
      <c r="AF59" s="28">
        <f t="shared" si="17"/>
        <v>84.51</v>
      </c>
    </row>
    <row r="60" spans="1:32" ht="57.75" customHeight="1" x14ac:dyDescent="0.2">
      <c r="A60" s="104"/>
      <c r="B60" s="133"/>
      <c r="C60" s="133" t="s">
        <v>43</v>
      </c>
      <c r="D60" s="133" t="s">
        <v>43</v>
      </c>
      <c r="E60" s="133" t="s">
        <v>43</v>
      </c>
      <c r="F60" s="133" t="s">
        <v>43</v>
      </c>
      <c r="G60" s="133" t="s">
        <v>43</v>
      </c>
      <c r="H60" s="133" t="s">
        <v>43</v>
      </c>
      <c r="I60" s="133" t="s">
        <v>43</v>
      </c>
      <c r="J60" s="133" t="s">
        <v>43</v>
      </c>
      <c r="K60" s="133" t="s">
        <v>43</v>
      </c>
      <c r="L60" s="133" t="s">
        <v>43</v>
      </c>
      <c r="M60" s="133" t="s">
        <v>43</v>
      </c>
      <c r="N60" s="133" t="s">
        <v>43</v>
      </c>
      <c r="O60" s="133" t="s">
        <v>43</v>
      </c>
      <c r="P60" s="133" t="s">
        <v>43</v>
      </c>
      <c r="Q60" s="17"/>
      <c r="R60" s="26" t="s">
        <v>65</v>
      </c>
      <c r="S60" s="28">
        <v>84.51</v>
      </c>
      <c r="T60" s="28">
        <v>84.51</v>
      </c>
      <c r="U60" s="28">
        <v>84.51</v>
      </c>
      <c r="V60" s="28">
        <v>84.51</v>
      </c>
      <c r="W60" s="28">
        <v>84.51</v>
      </c>
      <c r="X60" s="28">
        <v>84.51</v>
      </c>
      <c r="Y60" s="28">
        <v>84.51</v>
      </c>
      <c r="Z60" s="28">
        <v>84.51</v>
      </c>
      <c r="AA60" s="28">
        <v>84.51</v>
      </c>
      <c r="AB60" s="28">
        <v>84.51</v>
      </c>
      <c r="AC60" s="28">
        <v>84.51</v>
      </c>
      <c r="AD60" s="28">
        <v>84.51</v>
      </c>
      <c r="AE60" s="28">
        <v>84.51</v>
      </c>
      <c r="AF60" s="28">
        <v>84.51</v>
      </c>
    </row>
    <row r="61" spans="1:32" ht="33" customHeight="1" x14ac:dyDescent="0.2">
      <c r="A61" s="104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9"/>
      <c r="R61" s="26" t="s">
        <v>38</v>
      </c>
      <c r="S61" s="27" t="s">
        <v>43</v>
      </c>
      <c r="T61" s="27" t="s">
        <v>43</v>
      </c>
      <c r="U61" s="27" t="s">
        <v>43</v>
      </c>
      <c r="V61" s="27" t="s">
        <v>43</v>
      </c>
      <c r="W61" s="27" t="s">
        <v>43</v>
      </c>
      <c r="X61" s="27" t="s">
        <v>43</v>
      </c>
      <c r="Y61" s="27" t="s">
        <v>43</v>
      </c>
      <c r="Z61" s="27" t="s">
        <v>43</v>
      </c>
      <c r="AA61" s="27" t="s">
        <v>43</v>
      </c>
      <c r="AB61" s="27" t="s">
        <v>43</v>
      </c>
      <c r="AC61" s="27" t="s">
        <v>43</v>
      </c>
      <c r="AD61" s="27" t="s">
        <v>43</v>
      </c>
      <c r="AE61" s="27" t="s">
        <v>43</v>
      </c>
      <c r="AF61" s="27" t="s">
        <v>43</v>
      </c>
    </row>
    <row r="62" spans="1:32" ht="53.25" customHeight="1" x14ac:dyDescent="0.2">
      <c r="A62" s="104"/>
      <c r="B62" s="68" t="s">
        <v>38</v>
      </c>
      <c r="C62" s="131">
        <f>SUM(D62:P64)</f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9"/>
      <c r="R62" s="26" t="s">
        <v>66</v>
      </c>
      <c r="S62" s="27">
        <f t="shared" ref="S62:AF62" si="18">SUM(S63:S64)</f>
        <v>119.47</v>
      </c>
      <c r="T62" s="27">
        <f t="shared" si="18"/>
        <v>119.47</v>
      </c>
      <c r="U62" s="27">
        <f t="shared" si="18"/>
        <v>119.47</v>
      </c>
      <c r="V62" s="27">
        <f t="shared" si="18"/>
        <v>119.47</v>
      </c>
      <c r="W62" s="27">
        <f t="shared" si="18"/>
        <v>119.47</v>
      </c>
      <c r="X62" s="27">
        <f t="shared" si="18"/>
        <v>119.47</v>
      </c>
      <c r="Y62" s="27">
        <f t="shared" si="18"/>
        <v>119.47</v>
      </c>
      <c r="Z62" s="27">
        <f t="shared" si="18"/>
        <v>119.47</v>
      </c>
      <c r="AA62" s="27">
        <f t="shared" si="18"/>
        <v>119.47</v>
      </c>
      <c r="AB62" s="27">
        <f t="shared" si="18"/>
        <v>119.47</v>
      </c>
      <c r="AC62" s="27">
        <f t="shared" si="18"/>
        <v>119.47</v>
      </c>
      <c r="AD62" s="27">
        <f t="shared" si="18"/>
        <v>119.47</v>
      </c>
      <c r="AE62" s="27">
        <f t="shared" si="18"/>
        <v>119.47</v>
      </c>
      <c r="AF62" s="27">
        <f t="shared" si="18"/>
        <v>119.47</v>
      </c>
    </row>
    <row r="63" spans="1:32" ht="60.75" customHeight="1" x14ac:dyDescent="0.2">
      <c r="A63" s="104"/>
      <c r="B63" s="69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9"/>
      <c r="R63" s="26" t="s">
        <v>67</v>
      </c>
      <c r="S63" s="27">
        <v>119.47</v>
      </c>
      <c r="T63" s="27">
        <v>119.47</v>
      </c>
      <c r="U63" s="27">
        <v>119.47</v>
      </c>
      <c r="V63" s="27">
        <v>119.47</v>
      </c>
      <c r="W63" s="27">
        <v>119.47</v>
      </c>
      <c r="X63" s="27">
        <v>119.47</v>
      </c>
      <c r="Y63" s="27">
        <v>119.47</v>
      </c>
      <c r="Z63" s="27">
        <v>119.47</v>
      </c>
      <c r="AA63" s="27">
        <v>119.47</v>
      </c>
      <c r="AB63" s="27">
        <v>119.47</v>
      </c>
      <c r="AC63" s="27">
        <v>119.47</v>
      </c>
      <c r="AD63" s="27">
        <v>119.47</v>
      </c>
      <c r="AE63" s="27">
        <v>119.47</v>
      </c>
      <c r="AF63" s="27">
        <v>119.47</v>
      </c>
    </row>
    <row r="64" spans="1:32" ht="60.75" customHeight="1" x14ac:dyDescent="0.2">
      <c r="A64" s="107"/>
      <c r="B64" s="7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9"/>
      <c r="R64" s="26" t="s">
        <v>38</v>
      </c>
      <c r="S64" s="27" t="s">
        <v>43</v>
      </c>
      <c r="T64" s="27" t="s">
        <v>43</v>
      </c>
      <c r="U64" s="27" t="s">
        <v>43</v>
      </c>
      <c r="V64" s="27" t="s">
        <v>43</v>
      </c>
      <c r="W64" s="27" t="s">
        <v>43</v>
      </c>
      <c r="X64" s="27" t="s">
        <v>43</v>
      </c>
      <c r="Y64" s="27" t="s">
        <v>43</v>
      </c>
      <c r="Z64" s="27" t="s">
        <v>43</v>
      </c>
      <c r="AA64" s="27" t="s">
        <v>43</v>
      </c>
      <c r="AB64" s="27" t="s">
        <v>43</v>
      </c>
      <c r="AC64" s="27" t="s">
        <v>43</v>
      </c>
      <c r="AD64" s="27" t="s">
        <v>43</v>
      </c>
      <c r="AE64" s="27" t="s">
        <v>43</v>
      </c>
      <c r="AF64" s="27" t="s">
        <v>43</v>
      </c>
    </row>
    <row r="65" spans="1:32" s="30" customFormat="1" ht="30.75" customHeight="1" x14ac:dyDescent="0.25">
      <c r="A65" s="121" t="s">
        <v>68</v>
      </c>
      <c r="B65" s="10" t="s">
        <v>35</v>
      </c>
      <c r="C65" s="29">
        <f t="shared" ref="C65:P65" si="19">SUM(C66:C68)</f>
        <v>2594520905.5100002</v>
      </c>
      <c r="D65" s="29">
        <f t="shared" si="19"/>
        <v>321115497.82999998</v>
      </c>
      <c r="E65" s="29">
        <f t="shared" si="19"/>
        <v>189411889.76000002</v>
      </c>
      <c r="F65" s="29">
        <f t="shared" si="19"/>
        <v>189453956.42000002</v>
      </c>
      <c r="G65" s="29">
        <f t="shared" si="19"/>
        <v>189453956.15000001</v>
      </c>
      <c r="H65" s="29">
        <f t="shared" si="19"/>
        <v>189453956.15000001</v>
      </c>
      <c r="I65" s="29">
        <f t="shared" si="19"/>
        <v>189453956.15000001</v>
      </c>
      <c r="J65" s="29">
        <f t="shared" si="19"/>
        <v>189453956.15000001</v>
      </c>
      <c r="K65" s="29">
        <f t="shared" si="19"/>
        <v>189453956.15000001</v>
      </c>
      <c r="L65" s="29">
        <f t="shared" si="19"/>
        <v>189453956.15000001</v>
      </c>
      <c r="M65" s="29">
        <f t="shared" si="19"/>
        <v>189453956.15000001</v>
      </c>
      <c r="N65" s="29">
        <f t="shared" si="19"/>
        <v>189453956.15000001</v>
      </c>
      <c r="O65" s="29">
        <f t="shared" si="19"/>
        <v>189453956.15000001</v>
      </c>
      <c r="P65" s="29">
        <f t="shared" si="19"/>
        <v>189453956.15000001</v>
      </c>
      <c r="Q65" s="69"/>
      <c r="R65" s="25" t="s">
        <v>69</v>
      </c>
      <c r="S65" s="25" t="s">
        <v>69</v>
      </c>
      <c r="T65" s="25" t="s">
        <v>69</v>
      </c>
      <c r="U65" s="25" t="s">
        <v>69</v>
      </c>
      <c r="V65" s="25" t="s">
        <v>69</v>
      </c>
      <c r="W65" s="25" t="s">
        <v>69</v>
      </c>
      <c r="X65" s="25" t="s">
        <v>69</v>
      </c>
      <c r="Y65" s="25" t="s">
        <v>69</v>
      </c>
      <c r="Z65" s="25" t="s">
        <v>69</v>
      </c>
      <c r="AA65" s="25" t="s">
        <v>69</v>
      </c>
      <c r="AB65" s="25" t="s">
        <v>69</v>
      </c>
      <c r="AC65" s="25" t="s">
        <v>69</v>
      </c>
      <c r="AD65" s="25" t="s">
        <v>69</v>
      </c>
      <c r="AE65" s="25" t="s">
        <v>69</v>
      </c>
      <c r="AF65" s="25" t="s">
        <v>69</v>
      </c>
    </row>
    <row r="66" spans="1:32" ht="39" customHeight="1" x14ac:dyDescent="0.2">
      <c r="A66" s="121"/>
      <c r="B66" s="10" t="s">
        <v>38</v>
      </c>
      <c r="C66" s="29">
        <f>SUM(D66:P66)</f>
        <v>2526763289.8000002</v>
      </c>
      <c r="D66" s="12">
        <f t="shared" ref="D66:P66" si="20">SUM(D53+D49+D21)</f>
        <v>291253316.92000002</v>
      </c>
      <c r="E66" s="12">
        <f t="shared" si="20"/>
        <v>186253936.86000001</v>
      </c>
      <c r="F66" s="12">
        <f t="shared" si="20"/>
        <v>186296003.52000001</v>
      </c>
      <c r="G66" s="12">
        <f t="shared" si="20"/>
        <v>186296003.25</v>
      </c>
      <c r="H66" s="12">
        <f t="shared" si="20"/>
        <v>186296003.25</v>
      </c>
      <c r="I66" s="12">
        <f t="shared" si="20"/>
        <v>186296003.25</v>
      </c>
      <c r="J66" s="12">
        <f t="shared" si="20"/>
        <v>186296003.25</v>
      </c>
      <c r="K66" s="12">
        <f t="shared" si="20"/>
        <v>186296003.25</v>
      </c>
      <c r="L66" s="12">
        <f t="shared" si="20"/>
        <v>186296003.25</v>
      </c>
      <c r="M66" s="12">
        <f t="shared" si="20"/>
        <v>186296003.25</v>
      </c>
      <c r="N66" s="12">
        <f t="shared" si="20"/>
        <v>186296003.25</v>
      </c>
      <c r="O66" s="12">
        <f t="shared" si="20"/>
        <v>186296003.25</v>
      </c>
      <c r="P66" s="12">
        <f t="shared" si="20"/>
        <v>186296003.25</v>
      </c>
      <c r="Q66" s="69"/>
      <c r="R66" s="7" t="s">
        <v>69</v>
      </c>
      <c r="S66" s="7" t="s">
        <v>69</v>
      </c>
      <c r="T66" s="7" t="s">
        <v>69</v>
      </c>
      <c r="U66" s="7" t="s">
        <v>69</v>
      </c>
      <c r="V66" s="7" t="s">
        <v>69</v>
      </c>
      <c r="W66" s="7" t="s">
        <v>69</v>
      </c>
      <c r="X66" s="7" t="s">
        <v>69</v>
      </c>
      <c r="Y66" s="7" t="s">
        <v>69</v>
      </c>
      <c r="Z66" s="7" t="s">
        <v>69</v>
      </c>
      <c r="AA66" s="7" t="s">
        <v>69</v>
      </c>
      <c r="AB66" s="7" t="s">
        <v>69</v>
      </c>
      <c r="AC66" s="7" t="s">
        <v>69</v>
      </c>
      <c r="AD66" s="7" t="s">
        <v>69</v>
      </c>
      <c r="AE66" s="7" t="s">
        <v>69</v>
      </c>
      <c r="AF66" s="7" t="s">
        <v>69</v>
      </c>
    </row>
    <row r="67" spans="1:32" ht="78" customHeight="1" x14ac:dyDescent="0.2">
      <c r="A67" s="121"/>
      <c r="B67" s="10" t="s">
        <v>39</v>
      </c>
      <c r="C67" s="31">
        <f>SUM(D67:P67)</f>
        <v>59746347.30999998</v>
      </c>
      <c r="D67" s="31">
        <f t="shared" ref="D67:P67" si="21">SUM(D54+D22)</f>
        <v>21850912.509999998</v>
      </c>
      <c r="E67" s="31">
        <f t="shared" si="21"/>
        <v>3157952.9</v>
      </c>
      <c r="F67" s="31">
        <f t="shared" si="21"/>
        <v>3157952.9</v>
      </c>
      <c r="G67" s="31">
        <f t="shared" si="21"/>
        <v>3157952.9</v>
      </c>
      <c r="H67" s="31">
        <f t="shared" si="21"/>
        <v>3157952.9</v>
      </c>
      <c r="I67" s="31">
        <f t="shared" si="21"/>
        <v>3157952.9</v>
      </c>
      <c r="J67" s="31">
        <f t="shared" si="21"/>
        <v>3157952.9</v>
      </c>
      <c r="K67" s="31">
        <f t="shared" si="21"/>
        <v>3157952.9</v>
      </c>
      <c r="L67" s="31">
        <f t="shared" si="21"/>
        <v>3157952.9</v>
      </c>
      <c r="M67" s="31">
        <f t="shared" si="21"/>
        <v>3157952.9</v>
      </c>
      <c r="N67" s="31">
        <f t="shared" si="21"/>
        <v>3157952.9</v>
      </c>
      <c r="O67" s="31">
        <f t="shared" si="21"/>
        <v>3157952.9</v>
      </c>
      <c r="P67" s="31">
        <f t="shared" si="21"/>
        <v>3157952.9</v>
      </c>
      <c r="Q67" s="69"/>
      <c r="R67" s="7" t="s">
        <v>37</v>
      </c>
      <c r="S67" s="7" t="s">
        <v>37</v>
      </c>
      <c r="T67" s="7" t="s">
        <v>37</v>
      </c>
      <c r="U67" s="7" t="s">
        <v>37</v>
      </c>
      <c r="V67" s="7" t="s">
        <v>37</v>
      </c>
      <c r="W67" s="7" t="s">
        <v>37</v>
      </c>
      <c r="X67" s="7" t="s">
        <v>37</v>
      </c>
      <c r="Y67" s="7" t="s">
        <v>37</v>
      </c>
      <c r="Z67" s="7" t="s">
        <v>37</v>
      </c>
      <c r="AA67" s="7" t="s">
        <v>37</v>
      </c>
      <c r="AB67" s="7" t="s">
        <v>37</v>
      </c>
      <c r="AC67" s="7" t="s">
        <v>37</v>
      </c>
      <c r="AD67" s="7" t="s">
        <v>37</v>
      </c>
      <c r="AE67" s="7" t="s">
        <v>37</v>
      </c>
      <c r="AF67" s="7" t="s">
        <v>37</v>
      </c>
    </row>
    <row r="68" spans="1:32" ht="28.5" customHeight="1" x14ac:dyDescent="0.2">
      <c r="A68" s="121"/>
      <c r="B68" s="10" t="s">
        <v>40</v>
      </c>
      <c r="C68" s="31">
        <f>SUM(D68:P68)</f>
        <v>8011268.4000000004</v>
      </c>
      <c r="D68" s="31">
        <f t="shared" ref="D68:P68" si="22">SUM(D55+D23)</f>
        <v>8011268.4000000004</v>
      </c>
      <c r="E68" s="31">
        <f t="shared" si="22"/>
        <v>0</v>
      </c>
      <c r="F68" s="31">
        <f t="shared" si="22"/>
        <v>0</v>
      </c>
      <c r="G68" s="31">
        <f t="shared" si="22"/>
        <v>0</v>
      </c>
      <c r="H68" s="31">
        <f t="shared" si="22"/>
        <v>0</v>
      </c>
      <c r="I68" s="31">
        <f t="shared" si="22"/>
        <v>0</v>
      </c>
      <c r="J68" s="31">
        <f t="shared" si="22"/>
        <v>0</v>
      </c>
      <c r="K68" s="31">
        <f t="shared" si="22"/>
        <v>0</v>
      </c>
      <c r="L68" s="31">
        <f t="shared" si="22"/>
        <v>0</v>
      </c>
      <c r="M68" s="31">
        <f t="shared" si="22"/>
        <v>0</v>
      </c>
      <c r="N68" s="31">
        <f t="shared" si="22"/>
        <v>0</v>
      </c>
      <c r="O68" s="31">
        <f t="shared" si="22"/>
        <v>0</v>
      </c>
      <c r="P68" s="31">
        <f t="shared" si="22"/>
        <v>0</v>
      </c>
      <c r="Q68" s="69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21" customHeight="1" x14ac:dyDescent="0.2">
      <c r="A69" s="113" t="s">
        <v>70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5"/>
    </row>
    <row r="70" spans="1:32" ht="21" customHeight="1" x14ac:dyDescent="0.2">
      <c r="A70" s="87" t="s">
        <v>71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9"/>
    </row>
    <row r="71" spans="1:32" ht="27" customHeight="1" x14ac:dyDescent="0.2">
      <c r="A71" s="111" t="s">
        <v>72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</row>
    <row r="72" spans="1:32" s="6" customFormat="1" ht="27" customHeight="1" x14ac:dyDescent="0.2">
      <c r="A72" s="86" t="s">
        <v>73</v>
      </c>
      <c r="B72" s="10" t="s">
        <v>35</v>
      </c>
      <c r="C72" s="32">
        <f t="shared" ref="C72:P72" si="23">SUM(C73:C75)</f>
        <v>328005557.56999999</v>
      </c>
      <c r="D72" s="33">
        <f t="shared" si="23"/>
        <v>67327543.980000004</v>
      </c>
      <c r="E72" s="33">
        <f t="shared" si="23"/>
        <v>20314197.59</v>
      </c>
      <c r="F72" s="33">
        <f t="shared" si="23"/>
        <v>21851256</v>
      </c>
      <c r="G72" s="33">
        <f t="shared" si="23"/>
        <v>21851256</v>
      </c>
      <c r="H72" s="33">
        <f t="shared" si="23"/>
        <v>21851256</v>
      </c>
      <c r="I72" s="33">
        <f t="shared" si="23"/>
        <v>21851256</v>
      </c>
      <c r="J72" s="33">
        <f t="shared" si="23"/>
        <v>21851256</v>
      </c>
      <c r="K72" s="33">
        <f t="shared" si="23"/>
        <v>21851256</v>
      </c>
      <c r="L72" s="33">
        <f t="shared" si="23"/>
        <v>21851256</v>
      </c>
      <c r="M72" s="33">
        <f t="shared" si="23"/>
        <v>21851256</v>
      </c>
      <c r="N72" s="33">
        <f t="shared" si="23"/>
        <v>21851256</v>
      </c>
      <c r="O72" s="33">
        <f t="shared" si="23"/>
        <v>21851256</v>
      </c>
      <c r="P72" s="33">
        <f t="shared" si="23"/>
        <v>21851256</v>
      </c>
      <c r="Q72" s="122" t="s">
        <v>74</v>
      </c>
      <c r="R72" s="125" t="s">
        <v>75</v>
      </c>
      <c r="S72" s="128">
        <v>21</v>
      </c>
      <c r="T72" s="116">
        <v>6</v>
      </c>
      <c r="U72" s="116">
        <v>5</v>
      </c>
      <c r="V72" s="116">
        <v>6</v>
      </c>
      <c r="W72" s="116">
        <v>7</v>
      </c>
      <c r="X72" s="116">
        <v>8</v>
      </c>
      <c r="Y72" s="116">
        <v>9</v>
      </c>
      <c r="Z72" s="116">
        <v>10</v>
      </c>
      <c r="AA72" s="116">
        <v>11</v>
      </c>
      <c r="AB72" s="116">
        <v>12</v>
      </c>
      <c r="AC72" s="116">
        <v>13</v>
      </c>
      <c r="AD72" s="116">
        <v>14</v>
      </c>
      <c r="AE72" s="116">
        <v>15</v>
      </c>
      <c r="AF72" s="116">
        <f>SUM(S72:AE75)</f>
        <v>137</v>
      </c>
    </row>
    <row r="73" spans="1:32" s="6" customFormat="1" ht="43.5" customHeight="1" x14ac:dyDescent="0.2">
      <c r="A73" s="66"/>
      <c r="B73" s="10" t="s">
        <v>38</v>
      </c>
      <c r="C73" s="34">
        <f>SUM(D73:Q73)</f>
        <v>294341785.57999998</v>
      </c>
      <c r="D73" s="35">
        <v>33663771.990000002</v>
      </c>
      <c r="E73" s="35">
        <v>20314197.59</v>
      </c>
      <c r="F73" s="33">
        <v>21851256</v>
      </c>
      <c r="G73" s="33">
        <v>21851256</v>
      </c>
      <c r="H73" s="33">
        <v>21851256</v>
      </c>
      <c r="I73" s="33">
        <v>21851256</v>
      </c>
      <c r="J73" s="33">
        <v>21851256</v>
      </c>
      <c r="K73" s="33">
        <v>21851256</v>
      </c>
      <c r="L73" s="33">
        <v>21851256</v>
      </c>
      <c r="M73" s="33">
        <v>21851256</v>
      </c>
      <c r="N73" s="33">
        <v>21851256</v>
      </c>
      <c r="O73" s="33">
        <v>21851256</v>
      </c>
      <c r="P73" s="33">
        <v>21851256</v>
      </c>
      <c r="Q73" s="123"/>
      <c r="R73" s="126"/>
      <c r="S73" s="129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9"/>
    </row>
    <row r="74" spans="1:32" s="6" customFormat="1" ht="79.5" customHeight="1" x14ac:dyDescent="0.2">
      <c r="A74" s="66"/>
      <c r="B74" s="10" t="s">
        <v>39</v>
      </c>
      <c r="C74" s="34">
        <f>SUM(D74:P74)</f>
        <v>23564640.390000001</v>
      </c>
      <c r="D74" s="35">
        <v>23564640.390000001</v>
      </c>
      <c r="E74" s="35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123"/>
      <c r="R74" s="126"/>
      <c r="S74" s="129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9"/>
    </row>
    <row r="75" spans="1:32" s="6" customFormat="1" ht="46.5" customHeight="1" x14ac:dyDescent="0.2">
      <c r="A75" s="66"/>
      <c r="B75" s="10" t="s">
        <v>40</v>
      </c>
      <c r="C75" s="34">
        <f>SUM(D75:Q75)</f>
        <v>10099131.6</v>
      </c>
      <c r="D75" s="35">
        <v>10099131.6</v>
      </c>
      <c r="E75" s="35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6">
        <v>0</v>
      </c>
      <c r="N75" s="37">
        <v>0</v>
      </c>
      <c r="O75" s="37">
        <v>0</v>
      </c>
      <c r="P75" s="37">
        <v>0</v>
      </c>
      <c r="Q75" s="123"/>
      <c r="R75" s="127"/>
      <c r="S75" s="130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20"/>
    </row>
    <row r="76" spans="1:32" ht="30.75" customHeight="1" x14ac:dyDescent="0.2">
      <c r="A76" s="66" t="s">
        <v>76</v>
      </c>
      <c r="B76" s="10" t="s">
        <v>35</v>
      </c>
      <c r="C76" s="31">
        <f>SUM(C77:C79)</f>
        <v>328005557.56999999</v>
      </c>
      <c r="D76" s="31">
        <f>SUM(D77:D79)</f>
        <v>67327543.980000004</v>
      </c>
      <c r="E76" s="31">
        <f t="shared" ref="E76:P76" si="24">SUM(E77:E79)</f>
        <v>20314197.59</v>
      </c>
      <c r="F76" s="31">
        <f t="shared" si="24"/>
        <v>21851256</v>
      </c>
      <c r="G76" s="31">
        <f>SUM(G77:G79)</f>
        <v>21851256</v>
      </c>
      <c r="H76" s="31">
        <f t="shared" si="24"/>
        <v>21851256</v>
      </c>
      <c r="I76" s="31">
        <f t="shared" si="24"/>
        <v>21851256</v>
      </c>
      <c r="J76" s="31">
        <f t="shared" si="24"/>
        <v>21851256</v>
      </c>
      <c r="K76" s="31">
        <f t="shared" si="24"/>
        <v>21851256</v>
      </c>
      <c r="L76" s="31">
        <f t="shared" si="24"/>
        <v>21851256</v>
      </c>
      <c r="M76" s="31">
        <f t="shared" si="24"/>
        <v>21851256</v>
      </c>
      <c r="N76" s="31">
        <f t="shared" si="24"/>
        <v>21851256</v>
      </c>
      <c r="O76" s="31">
        <f t="shared" si="24"/>
        <v>21851256</v>
      </c>
      <c r="P76" s="31">
        <f t="shared" si="24"/>
        <v>21851256</v>
      </c>
      <c r="Q76" s="123"/>
      <c r="R76" s="7" t="s">
        <v>37</v>
      </c>
      <c r="S76" s="7" t="s">
        <v>37</v>
      </c>
      <c r="T76" s="7" t="s">
        <v>37</v>
      </c>
      <c r="U76" s="7" t="s">
        <v>37</v>
      </c>
      <c r="V76" s="7" t="s">
        <v>37</v>
      </c>
      <c r="W76" s="7" t="s">
        <v>37</v>
      </c>
      <c r="X76" s="7" t="s">
        <v>37</v>
      </c>
      <c r="Y76" s="7" t="s">
        <v>37</v>
      </c>
      <c r="Z76" s="7" t="s">
        <v>37</v>
      </c>
      <c r="AA76" s="7" t="s">
        <v>37</v>
      </c>
      <c r="AB76" s="7" t="s">
        <v>37</v>
      </c>
      <c r="AC76" s="7" t="s">
        <v>37</v>
      </c>
      <c r="AD76" s="7" t="s">
        <v>37</v>
      </c>
      <c r="AE76" s="7" t="s">
        <v>37</v>
      </c>
      <c r="AF76" s="7" t="s">
        <v>37</v>
      </c>
    </row>
    <row r="77" spans="1:32" ht="38.25" customHeight="1" x14ac:dyDescent="0.2">
      <c r="A77" s="66"/>
      <c r="B77" s="10" t="s">
        <v>38</v>
      </c>
      <c r="C77" s="31">
        <f>SUM(D77:Q77)</f>
        <v>294341785.57999998</v>
      </c>
      <c r="D77" s="31">
        <f>SUM(D73)</f>
        <v>33663771.990000002</v>
      </c>
      <c r="E77" s="31">
        <f>SUM(E73+E29)</f>
        <v>20314197.59</v>
      </c>
      <c r="F77" s="31">
        <f t="shared" ref="F77:P77" si="25">SUM(F73)</f>
        <v>21851256</v>
      </c>
      <c r="G77" s="31">
        <f t="shared" si="25"/>
        <v>21851256</v>
      </c>
      <c r="H77" s="31">
        <f t="shared" si="25"/>
        <v>21851256</v>
      </c>
      <c r="I77" s="31">
        <f t="shared" si="25"/>
        <v>21851256</v>
      </c>
      <c r="J77" s="31">
        <f t="shared" si="25"/>
        <v>21851256</v>
      </c>
      <c r="K77" s="31">
        <f t="shared" si="25"/>
        <v>21851256</v>
      </c>
      <c r="L77" s="31">
        <f t="shared" si="25"/>
        <v>21851256</v>
      </c>
      <c r="M77" s="31">
        <f t="shared" si="25"/>
        <v>21851256</v>
      </c>
      <c r="N77" s="31">
        <f t="shared" si="25"/>
        <v>21851256</v>
      </c>
      <c r="O77" s="31">
        <f t="shared" si="25"/>
        <v>21851256</v>
      </c>
      <c r="P77" s="31">
        <f t="shared" si="25"/>
        <v>21851256</v>
      </c>
      <c r="Q77" s="123"/>
      <c r="R77" s="7" t="s">
        <v>37</v>
      </c>
      <c r="S77" s="7" t="s">
        <v>37</v>
      </c>
      <c r="T77" s="7" t="s">
        <v>37</v>
      </c>
      <c r="U77" s="7" t="s">
        <v>37</v>
      </c>
      <c r="V77" s="7" t="s">
        <v>37</v>
      </c>
      <c r="W77" s="7" t="s">
        <v>37</v>
      </c>
      <c r="X77" s="7" t="s">
        <v>37</v>
      </c>
      <c r="Y77" s="7" t="s">
        <v>37</v>
      </c>
      <c r="Z77" s="7" t="s">
        <v>37</v>
      </c>
      <c r="AA77" s="7" t="s">
        <v>37</v>
      </c>
      <c r="AB77" s="7" t="s">
        <v>37</v>
      </c>
      <c r="AC77" s="7" t="s">
        <v>37</v>
      </c>
      <c r="AD77" s="7" t="s">
        <v>37</v>
      </c>
      <c r="AE77" s="7" t="s">
        <v>37</v>
      </c>
      <c r="AF77" s="7" t="s">
        <v>37</v>
      </c>
    </row>
    <row r="78" spans="1:32" ht="83.25" customHeight="1" x14ac:dyDescent="0.2">
      <c r="A78" s="66"/>
      <c r="B78" s="10" t="s">
        <v>39</v>
      </c>
      <c r="C78" s="31">
        <f>SUM(D78:P78)</f>
        <v>23564640.390000001</v>
      </c>
      <c r="D78" s="31">
        <f>SUM(D74)</f>
        <v>23564640.390000001</v>
      </c>
      <c r="E78" s="31">
        <f t="shared" ref="E78:P78" si="26">SUM(E74)</f>
        <v>0</v>
      </c>
      <c r="F78" s="31">
        <f t="shared" si="26"/>
        <v>0</v>
      </c>
      <c r="G78" s="31">
        <f t="shared" si="26"/>
        <v>0</v>
      </c>
      <c r="H78" s="31">
        <f t="shared" si="26"/>
        <v>0</v>
      </c>
      <c r="I78" s="31">
        <f t="shared" si="26"/>
        <v>0</v>
      </c>
      <c r="J78" s="31">
        <f t="shared" si="26"/>
        <v>0</v>
      </c>
      <c r="K78" s="31">
        <f t="shared" si="26"/>
        <v>0</v>
      </c>
      <c r="L78" s="31">
        <f t="shared" si="26"/>
        <v>0</v>
      </c>
      <c r="M78" s="31">
        <f t="shared" si="26"/>
        <v>0</v>
      </c>
      <c r="N78" s="31">
        <f t="shared" si="26"/>
        <v>0</v>
      </c>
      <c r="O78" s="31">
        <f t="shared" si="26"/>
        <v>0</v>
      </c>
      <c r="P78" s="31">
        <f t="shared" si="26"/>
        <v>0</v>
      </c>
      <c r="Q78" s="123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38.25" x14ac:dyDescent="0.2">
      <c r="A79" s="66"/>
      <c r="B79" s="10" t="s">
        <v>40</v>
      </c>
      <c r="C79" s="31">
        <f>SUM(D79:Q79)</f>
        <v>10099131.6</v>
      </c>
      <c r="D79" s="31">
        <f>SUM(D75)</f>
        <v>10099131.6</v>
      </c>
      <c r="E79" s="31">
        <f t="shared" ref="E79:P79" si="27">SUM(E75)</f>
        <v>0</v>
      </c>
      <c r="F79" s="31">
        <f t="shared" si="27"/>
        <v>0</v>
      </c>
      <c r="G79" s="31">
        <f t="shared" si="27"/>
        <v>0</v>
      </c>
      <c r="H79" s="31">
        <f t="shared" si="27"/>
        <v>0</v>
      </c>
      <c r="I79" s="31">
        <f t="shared" si="27"/>
        <v>0</v>
      </c>
      <c r="J79" s="31">
        <f t="shared" si="27"/>
        <v>0</v>
      </c>
      <c r="K79" s="31">
        <f t="shared" si="27"/>
        <v>0</v>
      </c>
      <c r="L79" s="31">
        <f t="shared" si="27"/>
        <v>0</v>
      </c>
      <c r="M79" s="31">
        <f t="shared" si="27"/>
        <v>0</v>
      </c>
      <c r="N79" s="31">
        <f t="shared" si="27"/>
        <v>0</v>
      </c>
      <c r="O79" s="31">
        <f t="shared" si="27"/>
        <v>0</v>
      </c>
      <c r="P79" s="31">
        <f t="shared" si="27"/>
        <v>0</v>
      </c>
      <c r="Q79" s="124"/>
      <c r="R79" s="7" t="s">
        <v>37</v>
      </c>
      <c r="S79" s="7" t="s">
        <v>37</v>
      </c>
      <c r="T79" s="7" t="s">
        <v>37</v>
      </c>
      <c r="U79" s="7" t="s">
        <v>37</v>
      </c>
      <c r="V79" s="7" t="s">
        <v>37</v>
      </c>
      <c r="W79" s="7" t="s">
        <v>37</v>
      </c>
      <c r="X79" s="7" t="s">
        <v>37</v>
      </c>
      <c r="Y79" s="7" t="s">
        <v>37</v>
      </c>
      <c r="Z79" s="7" t="s">
        <v>37</v>
      </c>
      <c r="AA79" s="7" t="s">
        <v>37</v>
      </c>
      <c r="AB79" s="7" t="s">
        <v>37</v>
      </c>
      <c r="AC79" s="7" t="s">
        <v>37</v>
      </c>
      <c r="AD79" s="7" t="s">
        <v>37</v>
      </c>
      <c r="AE79" s="7" t="s">
        <v>37</v>
      </c>
      <c r="AF79" s="7" t="s">
        <v>37</v>
      </c>
    </row>
    <row r="80" spans="1:32" ht="23.25" customHeight="1" x14ac:dyDescent="0.2">
      <c r="A80" s="111" t="s">
        <v>77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</row>
    <row r="81" spans="1:32" s="38" customFormat="1" ht="23.25" customHeight="1" x14ac:dyDescent="0.25">
      <c r="A81" s="113" t="s">
        <v>78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5"/>
    </row>
    <row r="82" spans="1:32" ht="23.25" customHeight="1" x14ac:dyDescent="0.2">
      <c r="A82" s="87" t="s">
        <v>79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9"/>
    </row>
    <row r="83" spans="1:32" ht="57.75" customHeight="1" x14ac:dyDescent="0.2">
      <c r="A83" s="68" t="s">
        <v>80</v>
      </c>
      <c r="B83" s="10" t="s">
        <v>35</v>
      </c>
      <c r="C83" s="23">
        <f>SUM(D83:P83)</f>
        <v>84630000</v>
      </c>
      <c r="D83" s="23">
        <v>6510000</v>
      </c>
      <c r="E83" s="23">
        <v>6510000</v>
      </c>
      <c r="F83" s="23">
        <v>6510000</v>
      </c>
      <c r="G83" s="23">
        <v>6510000</v>
      </c>
      <c r="H83" s="23">
        <v>6510000</v>
      </c>
      <c r="I83" s="23">
        <v>6510000</v>
      </c>
      <c r="J83" s="23">
        <v>6510000</v>
      </c>
      <c r="K83" s="23">
        <v>6510000</v>
      </c>
      <c r="L83" s="23">
        <v>6510000</v>
      </c>
      <c r="M83" s="23">
        <v>6510000</v>
      </c>
      <c r="N83" s="23">
        <v>6510000</v>
      </c>
      <c r="O83" s="23">
        <v>6510000</v>
      </c>
      <c r="P83" s="23">
        <v>6510000</v>
      </c>
      <c r="Q83" s="68" t="s">
        <v>54</v>
      </c>
      <c r="R83" s="22" t="s">
        <v>81</v>
      </c>
      <c r="S83" s="39">
        <v>7000</v>
      </c>
      <c r="T83" s="39">
        <v>7000</v>
      </c>
      <c r="U83" s="39">
        <v>7000</v>
      </c>
      <c r="V83" s="39">
        <v>7000</v>
      </c>
      <c r="W83" s="39">
        <v>7000</v>
      </c>
      <c r="X83" s="39">
        <v>7000</v>
      </c>
      <c r="Y83" s="39">
        <v>7000</v>
      </c>
      <c r="Z83" s="39">
        <v>7000</v>
      </c>
      <c r="AA83" s="39">
        <v>7000</v>
      </c>
      <c r="AB83" s="39">
        <v>7000</v>
      </c>
      <c r="AC83" s="39">
        <v>7000</v>
      </c>
      <c r="AD83" s="39">
        <v>7000</v>
      </c>
      <c r="AE83" s="39">
        <v>7000</v>
      </c>
      <c r="AF83" s="39">
        <v>128635</v>
      </c>
    </row>
    <row r="84" spans="1:32" ht="57" customHeight="1" x14ac:dyDescent="0.2">
      <c r="A84" s="86"/>
      <c r="B84" s="10" t="s">
        <v>38</v>
      </c>
      <c r="C84" s="23">
        <f>SUM(D84:P84)</f>
        <v>84630000</v>
      </c>
      <c r="D84" s="23">
        <v>6510000</v>
      </c>
      <c r="E84" s="23">
        <v>6510000</v>
      </c>
      <c r="F84" s="23">
        <v>6510000</v>
      </c>
      <c r="G84" s="23">
        <v>6510000</v>
      </c>
      <c r="H84" s="23">
        <v>6510000</v>
      </c>
      <c r="I84" s="23">
        <v>6510000</v>
      </c>
      <c r="J84" s="23">
        <v>6510000</v>
      </c>
      <c r="K84" s="23">
        <v>6510000</v>
      </c>
      <c r="L84" s="23">
        <v>6510000</v>
      </c>
      <c r="M84" s="23">
        <v>6510000</v>
      </c>
      <c r="N84" s="23">
        <v>6510000</v>
      </c>
      <c r="O84" s="23">
        <v>6510000</v>
      </c>
      <c r="P84" s="23">
        <v>6510000</v>
      </c>
      <c r="Q84" s="95"/>
      <c r="R84" s="8" t="s">
        <v>82</v>
      </c>
      <c r="S84" s="9">
        <v>499330</v>
      </c>
      <c r="T84" s="9">
        <v>499330</v>
      </c>
      <c r="U84" s="9">
        <v>499330</v>
      </c>
      <c r="V84" s="9">
        <v>499330</v>
      </c>
      <c r="W84" s="9">
        <v>499330</v>
      </c>
      <c r="X84" s="9">
        <v>499330</v>
      </c>
      <c r="Y84" s="9">
        <v>499330</v>
      </c>
      <c r="Z84" s="9">
        <v>499330</v>
      </c>
      <c r="AA84" s="9">
        <v>499330</v>
      </c>
      <c r="AB84" s="9">
        <v>499330</v>
      </c>
      <c r="AC84" s="9">
        <v>499330</v>
      </c>
      <c r="AD84" s="9">
        <v>499330</v>
      </c>
      <c r="AE84" s="9">
        <v>499330</v>
      </c>
      <c r="AF84" s="9">
        <v>6990620</v>
      </c>
    </row>
    <row r="85" spans="1:32" ht="30.75" customHeight="1" x14ac:dyDescent="0.2">
      <c r="A85" s="108" t="s">
        <v>83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10"/>
    </row>
    <row r="86" spans="1:32" ht="69" customHeight="1" x14ac:dyDescent="0.2">
      <c r="A86" s="99" t="s">
        <v>84</v>
      </c>
      <c r="B86" s="40" t="s">
        <v>35</v>
      </c>
      <c r="C86" s="41">
        <f>SUM(D86:P86)</f>
        <v>22100913.900000006</v>
      </c>
      <c r="D86" s="41">
        <f t="shared" ref="D86:P86" si="28">SUM(D87)</f>
        <v>1700070.2999999998</v>
      </c>
      <c r="E86" s="41">
        <f t="shared" si="28"/>
        <v>1700070.2999999998</v>
      </c>
      <c r="F86" s="41">
        <f t="shared" si="28"/>
        <v>1700070.2999999998</v>
      </c>
      <c r="G86" s="41">
        <f t="shared" si="28"/>
        <v>1700070.2999999998</v>
      </c>
      <c r="H86" s="41">
        <f t="shared" si="28"/>
        <v>1700070.2999999998</v>
      </c>
      <c r="I86" s="41">
        <f t="shared" si="28"/>
        <v>1700070.2999999998</v>
      </c>
      <c r="J86" s="41">
        <f t="shared" si="28"/>
        <v>1700070.2999999998</v>
      </c>
      <c r="K86" s="41">
        <f t="shared" si="28"/>
        <v>1700070.2999999998</v>
      </c>
      <c r="L86" s="41">
        <f t="shared" si="28"/>
        <v>1700070.2999999998</v>
      </c>
      <c r="M86" s="41">
        <f t="shared" si="28"/>
        <v>1700070.2999999998</v>
      </c>
      <c r="N86" s="41">
        <f t="shared" si="28"/>
        <v>1700070.2999999998</v>
      </c>
      <c r="O86" s="41">
        <f t="shared" si="28"/>
        <v>1700070.2999999998</v>
      </c>
      <c r="P86" s="41">
        <f t="shared" si="28"/>
        <v>1700070.2999999998</v>
      </c>
      <c r="Q86" s="68" t="s">
        <v>54</v>
      </c>
      <c r="R86" s="99" t="s">
        <v>85</v>
      </c>
      <c r="S86" s="100">
        <v>100</v>
      </c>
      <c r="T86" s="100">
        <v>100</v>
      </c>
      <c r="U86" s="100">
        <v>100</v>
      </c>
      <c r="V86" s="100">
        <v>100</v>
      </c>
      <c r="W86" s="100">
        <v>100</v>
      </c>
      <c r="X86" s="100">
        <v>100</v>
      </c>
      <c r="Y86" s="100">
        <v>100</v>
      </c>
      <c r="Z86" s="100">
        <v>100</v>
      </c>
      <c r="AA86" s="100">
        <v>100</v>
      </c>
      <c r="AB86" s="100">
        <v>100</v>
      </c>
      <c r="AC86" s="100">
        <v>100</v>
      </c>
      <c r="AD86" s="100">
        <v>100</v>
      </c>
      <c r="AE86" s="100">
        <v>100</v>
      </c>
      <c r="AF86" s="100">
        <v>100</v>
      </c>
    </row>
    <row r="87" spans="1:32" ht="87" customHeight="1" x14ac:dyDescent="0.2">
      <c r="A87" s="107"/>
      <c r="B87" s="40" t="s">
        <v>38</v>
      </c>
      <c r="C87" s="41">
        <f>SUM(D87:P87)</f>
        <v>22100913.900000006</v>
      </c>
      <c r="D87" s="41">
        <f t="shared" ref="D87:P87" si="29">SUM(D88+D91)</f>
        <v>1700070.2999999998</v>
      </c>
      <c r="E87" s="41">
        <f t="shared" si="29"/>
        <v>1700070.2999999998</v>
      </c>
      <c r="F87" s="41">
        <f t="shared" si="29"/>
        <v>1700070.2999999998</v>
      </c>
      <c r="G87" s="41">
        <f t="shared" si="29"/>
        <v>1700070.2999999998</v>
      </c>
      <c r="H87" s="41">
        <f t="shared" si="29"/>
        <v>1700070.2999999998</v>
      </c>
      <c r="I87" s="41">
        <f t="shared" si="29"/>
        <v>1700070.2999999998</v>
      </c>
      <c r="J87" s="41">
        <f t="shared" si="29"/>
        <v>1700070.2999999998</v>
      </c>
      <c r="K87" s="41">
        <f t="shared" si="29"/>
        <v>1700070.2999999998</v>
      </c>
      <c r="L87" s="41">
        <f t="shared" si="29"/>
        <v>1700070.2999999998</v>
      </c>
      <c r="M87" s="41">
        <f t="shared" si="29"/>
        <v>1700070.2999999998</v>
      </c>
      <c r="N87" s="41">
        <f t="shared" si="29"/>
        <v>1700070.2999999998</v>
      </c>
      <c r="O87" s="41">
        <f t="shared" si="29"/>
        <v>1700070.2999999998</v>
      </c>
      <c r="P87" s="41">
        <f t="shared" si="29"/>
        <v>1700070.2999999998</v>
      </c>
      <c r="Q87" s="95"/>
      <c r="R87" s="7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</row>
    <row r="88" spans="1:32" ht="67.5" customHeight="1" x14ac:dyDescent="0.2">
      <c r="A88" s="99" t="s">
        <v>86</v>
      </c>
      <c r="B88" s="40" t="s">
        <v>35</v>
      </c>
      <c r="C88" s="42">
        <f t="shared" ref="C88:C93" si="30">SUM(D88:P88)</f>
        <v>8637430.2300000004</v>
      </c>
      <c r="D88" s="42">
        <f>D89</f>
        <v>664417.71</v>
      </c>
      <c r="E88" s="42">
        <f t="shared" ref="E88:P88" si="31">E89</f>
        <v>664417.71</v>
      </c>
      <c r="F88" s="42">
        <f t="shared" si="31"/>
        <v>664417.71</v>
      </c>
      <c r="G88" s="42">
        <f t="shared" si="31"/>
        <v>664417.71</v>
      </c>
      <c r="H88" s="42">
        <f t="shared" si="31"/>
        <v>664417.71</v>
      </c>
      <c r="I88" s="42">
        <f t="shared" si="31"/>
        <v>664417.71</v>
      </c>
      <c r="J88" s="42">
        <f t="shared" si="31"/>
        <v>664417.71</v>
      </c>
      <c r="K88" s="42">
        <f t="shared" si="31"/>
        <v>664417.71</v>
      </c>
      <c r="L88" s="42">
        <f t="shared" si="31"/>
        <v>664417.71</v>
      </c>
      <c r="M88" s="42">
        <f t="shared" si="31"/>
        <v>664417.71</v>
      </c>
      <c r="N88" s="42">
        <f t="shared" si="31"/>
        <v>664417.71</v>
      </c>
      <c r="O88" s="42">
        <f t="shared" si="31"/>
        <v>664417.71</v>
      </c>
      <c r="P88" s="42">
        <f t="shared" si="31"/>
        <v>664417.71</v>
      </c>
      <c r="Q88" s="68" t="s">
        <v>54</v>
      </c>
      <c r="R88" s="105" t="s">
        <v>87</v>
      </c>
      <c r="S88" s="100">
        <v>12</v>
      </c>
      <c r="T88" s="100">
        <v>12</v>
      </c>
      <c r="U88" s="100">
        <v>12</v>
      </c>
      <c r="V88" s="100">
        <v>12</v>
      </c>
      <c r="W88" s="100">
        <v>12</v>
      </c>
      <c r="X88" s="100">
        <v>12</v>
      </c>
      <c r="Y88" s="100">
        <v>12</v>
      </c>
      <c r="Z88" s="100">
        <v>12</v>
      </c>
      <c r="AA88" s="43">
        <v>12</v>
      </c>
      <c r="AB88" s="43">
        <v>12</v>
      </c>
      <c r="AC88" s="43">
        <v>12</v>
      </c>
      <c r="AD88" s="43">
        <v>12</v>
      </c>
      <c r="AE88" s="43">
        <v>12</v>
      </c>
      <c r="AF88" s="102">
        <v>156</v>
      </c>
    </row>
    <row r="89" spans="1:32" ht="44.25" customHeight="1" x14ac:dyDescent="0.2">
      <c r="A89" s="107"/>
      <c r="B89" s="40" t="s">
        <v>38</v>
      </c>
      <c r="C89" s="44">
        <f t="shared" si="30"/>
        <v>8637430.2300000004</v>
      </c>
      <c r="D89" s="44">
        <v>664417.71</v>
      </c>
      <c r="E89" s="44">
        <v>664417.71</v>
      </c>
      <c r="F89" s="44">
        <v>664417.71</v>
      </c>
      <c r="G89" s="44">
        <v>664417.71</v>
      </c>
      <c r="H89" s="44">
        <v>664417.71</v>
      </c>
      <c r="I89" s="44">
        <v>664417.71</v>
      </c>
      <c r="J89" s="44">
        <v>664417.71</v>
      </c>
      <c r="K89" s="44">
        <v>664417.71</v>
      </c>
      <c r="L89" s="44">
        <v>664417.71</v>
      </c>
      <c r="M89" s="44">
        <v>664417.71</v>
      </c>
      <c r="N89" s="44">
        <v>664417.71</v>
      </c>
      <c r="O89" s="44">
        <v>664417.71</v>
      </c>
      <c r="P89" s="44">
        <v>664417.71</v>
      </c>
      <c r="Q89" s="95"/>
      <c r="R89" s="106"/>
      <c r="S89" s="98"/>
      <c r="T89" s="98"/>
      <c r="U89" s="98"/>
      <c r="V89" s="98"/>
      <c r="W89" s="101"/>
      <c r="X89" s="101"/>
      <c r="Y89" s="101"/>
      <c r="Z89" s="101"/>
      <c r="AA89" s="45"/>
      <c r="AB89" s="45"/>
      <c r="AC89" s="45"/>
      <c r="AD89" s="45"/>
      <c r="AE89" s="45"/>
      <c r="AF89" s="103"/>
    </row>
    <row r="90" spans="1:32" ht="75" hidden="1" customHeight="1" x14ac:dyDescent="0.2">
      <c r="A90" s="46" t="s">
        <v>88</v>
      </c>
      <c r="B90" s="40" t="s">
        <v>35</v>
      </c>
      <c r="C90" s="42" t="e">
        <f t="shared" si="30"/>
        <v>#REF!</v>
      </c>
      <c r="D90" s="42" t="e">
        <f>SUM(#REF!)</f>
        <v>#REF!</v>
      </c>
      <c r="E90" s="42" t="e">
        <f>SUM(#REF!)</f>
        <v>#REF!</v>
      </c>
      <c r="F90" s="42" t="e">
        <f>SUM(#REF!)</f>
        <v>#REF!</v>
      </c>
      <c r="G90" s="42" t="e">
        <f>SUM(#REF!)</f>
        <v>#REF!</v>
      </c>
      <c r="H90" s="42" t="e">
        <f>SUM(#REF!)</f>
        <v>#REF!</v>
      </c>
      <c r="I90" s="42" t="e">
        <f>SUM(#REF!)</f>
        <v>#REF!</v>
      </c>
      <c r="J90" s="42" t="e">
        <f>SUM(#REF!)</f>
        <v>#REF!</v>
      </c>
      <c r="K90" s="42" t="e">
        <f>SUM(#REF!)</f>
        <v>#REF!</v>
      </c>
      <c r="L90" s="42" t="e">
        <f>SUM(#REF!)</f>
        <v>#REF!</v>
      </c>
      <c r="M90" s="42" t="e">
        <f>SUM(#REF!)</f>
        <v>#REF!</v>
      </c>
      <c r="N90" s="42" t="e">
        <f>SUM(#REF!)</f>
        <v>#REF!</v>
      </c>
      <c r="O90" s="42" t="e">
        <f>SUM(#REF!)</f>
        <v>#REF!</v>
      </c>
      <c r="P90" s="42" t="e">
        <f>SUM(#REF!)</f>
        <v>#REF!</v>
      </c>
      <c r="Q90" s="19"/>
      <c r="R90" s="47" t="s">
        <v>89</v>
      </c>
      <c r="S90" s="48" t="s">
        <v>43</v>
      </c>
      <c r="T90" s="48" t="s">
        <v>43</v>
      </c>
      <c r="U90" s="48" t="s">
        <v>43</v>
      </c>
      <c r="V90" s="48" t="s">
        <v>43</v>
      </c>
      <c r="W90" s="48" t="s">
        <v>43</v>
      </c>
      <c r="X90" s="48" t="s">
        <v>43</v>
      </c>
      <c r="Y90" s="48" t="s">
        <v>43</v>
      </c>
      <c r="Z90" s="48" t="s">
        <v>43</v>
      </c>
      <c r="AA90" s="48" t="s">
        <v>43</v>
      </c>
      <c r="AB90" s="48" t="s">
        <v>43</v>
      </c>
      <c r="AC90" s="48" t="s">
        <v>43</v>
      </c>
      <c r="AD90" s="48" t="s">
        <v>43</v>
      </c>
      <c r="AE90" s="48" t="s">
        <v>43</v>
      </c>
      <c r="AF90" s="49" t="e">
        <f>#REF!+#REF!</f>
        <v>#REF!</v>
      </c>
    </row>
    <row r="91" spans="1:32" ht="38.25" customHeight="1" x14ac:dyDescent="0.2">
      <c r="A91" s="99" t="s">
        <v>90</v>
      </c>
      <c r="B91" s="40" t="s">
        <v>35</v>
      </c>
      <c r="C91" s="42">
        <f t="shared" si="30"/>
        <v>13463483.67</v>
      </c>
      <c r="D91" s="42">
        <f>D92</f>
        <v>1035652.59</v>
      </c>
      <c r="E91" s="42">
        <f t="shared" ref="E91:P91" si="32">E92</f>
        <v>1035652.59</v>
      </c>
      <c r="F91" s="42">
        <f t="shared" si="32"/>
        <v>1035652.59</v>
      </c>
      <c r="G91" s="42">
        <f t="shared" si="32"/>
        <v>1035652.59</v>
      </c>
      <c r="H91" s="42">
        <f t="shared" si="32"/>
        <v>1035652.59</v>
      </c>
      <c r="I91" s="42">
        <f t="shared" si="32"/>
        <v>1035652.59</v>
      </c>
      <c r="J91" s="42">
        <f t="shared" si="32"/>
        <v>1035652.59</v>
      </c>
      <c r="K91" s="42">
        <f t="shared" si="32"/>
        <v>1035652.59</v>
      </c>
      <c r="L91" s="42">
        <f t="shared" si="32"/>
        <v>1035652.59</v>
      </c>
      <c r="M91" s="42">
        <f t="shared" si="32"/>
        <v>1035652.59</v>
      </c>
      <c r="N91" s="42">
        <f t="shared" si="32"/>
        <v>1035652.59</v>
      </c>
      <c r="O91" s="42">
        <f t="shared" si="32"/>
        <v>1035652.59</v>
      </c>
      <c r="P91" s="42">
        <f t="shared" si="32"/>
        <v>1035652.59</v>
      </c>
      <c r="Q91" s="68" t="s">
        <v>54</v>
      </c>
      <c r="R91" s="105" t="s">
        <v>91</v>
      </c>
      <c r="S91" s="96">
        <v>12500</v>
      </c>
      <c r="T91" s="96">
        <v>12600</v>
      </c>
      <c r="U91" s="96">
        <v>12700</v>
      </c>
      <c r="V91" s="96">
        <v>12700</v>
      </c>
      <c r="W91" s="96">
        <v>12700</v>
      </c>
      <c r="X91" s="96">
        <v>12700</v>
      </c>
      <c r="Y91" s="96">
        <v>12700</v>
      </c>
      <c r="Z91" s="96">
        <v>12700</v>
      </c>
      <c r="AA91" s="96">
        <v>12700</v>
      </c>
      <c r="AB91" s="96">
        <v>12700</v>
      </c>
      <c r="AC91" s="96">
        <v>12700</v>
      </c>
      <c r="AD91" s="96">
        <v>12700</v>
      </c>
      <c r="AE91" s="96">
        <v>12700</v>
      </c>
      <c r="AF91" s="96">
        <f>SUM(S91:AE92)</f>
        <v>164800</v>
      </c>
    </row>
    <row r="92" spans="1:32" ht="31.5" customHeight="1" x14ac:dyDescent="0.2">
      <c r="A92" s="104"/>
      <c r="B92" s="99" t="s">
        <v>38</v>
      </c>
      <c r="C92" s="92">
        <f t="shared" si="30"/>
        <v>13463483.67</v>
      </c>
      <c r="D92" s="92">
        <v>1035652.59</v>
      </c>
      <c r="E92" s="92">
        <v>1035652.59</v>
      </c>
      <c r="F92" s="92">
        <v>1035652.59</v>
      </c>
      <c r="G92" s="92">
        <v>1035652.59</v>
      </c>
      <c r="H92" s="92">
        <v>1035652.59</v>
      </c>
      <c r="I92" s="92">
        <v>1035652.59</v>
      </c>
      <c r="J92" s="92">
        <v>1035652.59</v>
      </c>
      <c r="K92" s="92">
        <v>1035652.59</v>
      </c>
      <c r="L92" s="92">
        <v>1035652.59</v>
      </c>
      <c r="M92" s="92">
        <v>1035652.59</v>
      </c>
      <c r="N92" s="92">
        <v>1035652.59</v>
      </c>
      <c r="O92" s="92">
        <v>1035652.59</v>
      </c>
      <c r="P92" s="92">
        <v>1035652.59</v>
      </c>
      <c r="Q92" s="80"/>
      <c r="R92" s="106"/>
      <c r="S92" s="98"/>
      <c r="T92" s="98"/>
      <c r="U92" s="98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8"/>
    </row>
    <row r="93" spans="1:32" ht="66" customHeight="1" x14ac:dyDescent="0.2">
      <c r="A93" s="70"/>
      <c r="B93" s="70"/>
      <c r="C93" s="93">
        <f t="shared" si="30"/>
        <v>0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5"/>
      <c r="R93" s="50" t="s">
        <v>92</v>
      </c>
      <c r="S93" s="51">
        <v>1900</v>
      </c>
      <c r="T93" s="51">
        <v>2000</v>
      </c>
      <c r="U93" s="51">
        <v>2000</v>
      </c>
      <c r="V93" s="51">
        <v>2000</v>
      </c>
      <c r="W93" s="51">
        <v>2000</v>
      </c>
      <c r="X93" s="51">
        <v>2000</v>
      </c>
      <c r="Y93" s="51">
        <v>2000</v>
      </c>
      <c r="Z93" s="51">
        <v>2000</v>
      </c>
      <c r="AA93" s="51">
        <v>2000</v>
      </c>
      <c r="AB93" s="51">
        <v>2000</v>
      </c>
      <c r="AC93" s="51">
        <v>2000</v>
      </c>
      <c r="AD93" s="51">
        <v>2000</v>
      </c>
      <c r="AE93" s="51">
        <v>2000</v>
      </c>
      <c r="AF93" s="51">
        <f>SUM(S93:AE93)</f>
        <v>25900</v>
      </c>
    </row>
    <row r="94" spans="1:32" ht="41.25" customHeight="1" x14ac:dyDescent="0.2">
      <c r="A94" s="68" t="s">
        <v>93</v>
      </c>
      <c r="B94" s="10" t="s">
        <v>35</v>
      </c>
      <c r="C94" s="42">
        <f>SUM(D94:P94)</f>
        <v>106730913.89999998</v>
      </c>
      <c r="D94" s="12">
        <f t="shared" ref="D94:P94" si="33">SUM(D95)</f>
        <v>8210070.2999999998</v>
      </c>
      <c r="E94" s="12">
        <f t="shared" si="33"/>
        <v>8210070.2999999998</v>
      </c>
      <c r="F94" s="12">
        <f t="shared" si="33"/>
        <v>8210070.2999999998</v>
      </c>
      <c r="G94" s="12">
        <f t="shared" si="33"/>
        <v>8210070.2999999998</v>
      </c>
      <c r="H94" s="12">
        <f t="shared" si="33"/>
        <v>8210070.2999999998</v>
      </c>
      <c r="I94" s="12">
        <f t="shared" si="33"/>
        <v>8210070.2999999998</v>
      </c>
      <c r="J94" s="12">
        <f t="shared" si="33"/>
        <v>8210070.2999999998</v>
      </c>
      <c r="K94" s="12">
        <f t="shared" si="33"/>
        <v>8210070.2999999998</v>
      </c>
      <c r="L94" s="12">
        <f t="shared" si="33"/>
        <v>8210070.2999999998</v>
      </c>
      <c r="M94" s="12">
        <f t="shared" si="33"/>
        <v>8210070.2999999998</v>
      </c>
      <c r="N94" s="12">
        <f t="shared" si="33"/>
        <v>8210070.2999999998</v>
      </c>
      <c r="O94" s="12">
        <f t="shared" si="33"/>
        <v>8210070.2999999998</v>
      </c>
      <c r="P94" s="12">
        <f t="shared" si="33"/>
        <v>8210070.2999999998</v>
      </c>
      <c r="Q94" s="94"/>
      <c r="R94" s="7"/>
      <c r="S94" s="7" t="s">
        <v>69</v>
      </c>
      <c r="T94" s="7" t="s">
        <v>69</v>
      </c>
      <c r="U94" s="7" t="s">
        <v>69</v>
      </c>
      <c r="V94" s="7" t="s">
        <v>69</v>
      </c>
      <c r="W94" s="7" t="s">
        <v>69</v>
      </c>
      <c r="X94" s="7" t="s">
        <v>69</v>
      </c>
      <c r="Y94" s="7" t="s">
        <v>69</v>
      </c>
      <c r="Z94" s="7" t="s">
        <v>69</v>
      </c>
      <c r="AA94" s="7" t="s">
        <v>69</v>
      </c>
      <c r="AB94" s="7" t="s">
        <v>69</v>
      </c>
      <c r="AC94" s="7" t="s">
        <v>69</v>
      </c>
      <c r="AD94" s="7" t="s">
        <v>69</v>
      </c>
      <c r="AE94" s="7" t="s">
        <v>69</v>
      </c>
      <c r="AF94" s="7" t="s">
        <v>69</v>
      </c>
    </row>
    <row r="95" spans="1:32" ht="47.25" customHeight="1" x14ac:dyDescent="0.2">
      <c r="A95" s="86"/>
      <c r="B95" s="10" t="s">
        <v>38</v>
      </c>
      <c r="C95" s="42">
        <f>SUM(D95:P95)</f>
        <v>106730913.89999998</v>
      </c>
      <c r="D95" s="12">
        <f>SUM(D87+D84)</f>
        <v>8210070.2999999998</v>
      </c>
      <c r="E95" s="12">
        <f t="shared" ref="E95:P95" si="34">SUM(E87+E84)</f>
        <v>8210070.2999999998</v>
      </c>
      <c r="F95" s="12">
        <f t="shared" si="34"/>
        <v>8210070.2999999998</v>
      </c>
      <c r="G95" s="12">
        <f t="shared" si="34"/>
        <v>8210070.2999999998</v>
      </c>
      <c r="H95" s="12">
        <f t="shared" si="34"/>
        <v>8210070.2999999998</v>
      </c>
      <c r="I95" s="12">
        <f t="shared" si="34"/>
        <v>8210070.2999999998</v>
      </c>
      <c r="J95" s="12">
        <f t="shared" si="34"/>
        <v>8210070.2999999998</v>
      </c>
      <c r="K95" s="12">
        <f t="shared" si="34"/>
        <v>8210070.2999999998</v>
      </c>
      <c r="L95" s="12">
        <f t="shared" si="34"/>
        <v>8210070.2999999998</v>
      </c>
      <c r="M95" s="12">
        <f t="shared" si="34"/>
        <v>8210070.2999999998</v>
      </c>
      <c r="N95" s="12">
        <f t="shared" si="34"/>
        <v>8210070.2999999998</v>
      </c>
      <c r="O95" s="12">
        <f t="shared" si="34"/>
        <v>8210070.2999999998</v>
      </c>
      <c r="P95" s="12">
        <f t="shared" si="34"/>
        <v>8210070.2999999998</v>
      </c>
      <c r="Q95" s="95"/>
      <c r="R95" s="7"/>
      <c r="S95" s="7" t="s">
        <v>69</v>
      </c>
      <c r="T95" s="7" t="s">
        <v>69</v>
      </c>
      <c r="U95" s="7" t="s">
        <v>69</v>
      </c>
      <c r="V95" s="7" t="s">
        <v>69</v>
      </c>
      <c r="W95" s="7" t="s">
        <v>69</v>
      </c>
      <c r="X95" s="7" t="s">
        <v>69</v>
      </c>
      <c r="Y95" s="7" t="s">
        <v>69</v>
      </c>
      <c r="Z95" s="7" t="s">
        <v>69</v>
      </c>
      <c r="AA95" s="7" t="s">
        <v>69</v>
      </c>
      <c r="AB95" s="7" t="s">
        <v>69</v>
      </c>
      <c r="AC95" s="7" t="s">
        <v>69</v>
      </c>
      <c r="AD95" s="7" t="s">
        <v>69</v>
      </c>
      <c r="AE95" s="7" t="s">
        <v>69</v>
      </c>
      <c r="AF95" s="7" t="s">
        <v>69</v>
      </c>
    </row>
    <row r="96" spans="1:32" ht="32.450000000000003" customHeight="1" x14ac:dyDescent="0.2">
      <c r="A96" s="87" t="s">
        <v>94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9"/>
    </row>
    <row r="97" spans="1:32" ht="27" customHeight="1" x14ac:dyDescent="0.2">
      <c r="A97" s="87" t="s">
        <v>95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9"/>
    </row>
    <row r="98" spans="1:32" ht="24.6" customHeight="1" x14ac:dyDescent="0.2">
      <c r="A98" s="87" t="s">
        <v>96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1"/>
    </row>
    <row r="99" spans="1:32" ht="58.5" customHeight="1" x14ac:dyDescent="0.2">
      <c r="A99" s="68" t="s">
        <v>97</v>
      </c>
      <c r="B99" s="10" t="s">
        <v>35</v>
      </c>
      <c r="C99" s="12">
        <f>SUM(D99:P99)</f>
        <v>111600670.48000005</v>
      </c>
      <c r="D99" s="12">
        <f>SUM(D100)</f>
        <v>8584666.9600000009</v>
      </c>
      <c r="E99" s="12">
        <f t="shared" ref="E99:P99" si="35">SUM(E100)</f>
        <v>8584666.9600000009</v>
      </c>
      <c r="F99" s="12">
        <f t="shared" si="35"/>
        <v>8584666.9600000009</v>
      </c>
      <c r="G99" s="12">
        <f t="shared" si="35"/>
        <v>8584666.9600000009</v>
      </c>
      <c r="H99" s="12">
        <f t="shared" si="35"/>
        <v>8584666.9600000009</v>
      </c>
      <c r="I99" s="12">
        <f t="shared" si="35"/>
        <v>8584666.9600000009</v>
      </c>
      <c r="J99" s="12">
        <f t="shared" si="35"/>
        <v>8584666.9600000009</v>
      </c>
      <c r="K99" s="12">
        <f t="shared" si="35"/>
        <v>8584666.9600000009</v>
      </c>
      <c r="L99" s="12">
        <f t="shared" si="35"/>
        <v>8584666.9600000009</v>
      </c>
      <c r="M99" s="12">
        <f t="shared" si="35"/>
        <v>8584666.9600000009</v>
      </c>
      <c r="N99" s="12">
        <f t="shared" si="35"/>
        <v>8584666.9600000009</v>
      </c>
      <c r="O99" s="12">
        <f t="shared" si="35"/>
        <v>8584666.9600000009</v>
      </c>
      <c r="P99" s="12">
        <f t="shared" si="35"/>
        <v>8584666.9600000009</v>
      </c>
      <c r="Q99" s="14" t="s">
        <v>54</v>
      </c>
      <c r="R99" s="8" t="s">
        <v>98</v>
      </c>
      <c r="S99" s="9">
        <v>988</v>
      </c>
      <c r="T99" s="9">
        <v>988</v>
      </c>
      <c r="U99" s="9">
        <v>988</v>
      </c>
      <c r="V99" s="9">
        <v>988</v>
      </c>
      <c r="W99" s="9">
        <v>988</v>
      </c>
      <c r="X99" s="9">
        <v>988</v>
      </c>
      <c r="Y99" s="9">
        <v>988</v>
      </c>
      <c r="Z99" s="9">
        <v>988</v>
      </c>
      <c r="AA99" s="9">
        <v>988</v>
      </c>
      <c r="AB99" s="9">
        <v>988</v>
      </c>
      <c r="AC99" s="9">
        <v>988</v>
      </c>
      <c r="AD99" s="9">
        <v>988</v>
      </c>
      <c r="AE99" s="9">
        <v>988</v>
      </c>
      <c r="AF99" s="9">
        <f>SUM(S99:AE100)</f>
        <v>12844</v>
      </c>
    </row>
    <row r="100" spans="1:32" ht="53.25" customHeight="1" x14ac:dyDescent="0.2">
      <c r="A100" s="69"/>
      <c r="B100" s="10" t="s">
        <v>38</v>
      </c>
      <c r="C100" s="12">
        <f>SUM(D100:P100)</f>
        <v>111600670.48000005</v>
      </c>
      <c r="D100" s="12">
        <v>8584666.9600000009</v>
      </c>
      <c r="E100" s="12">
        <v>8584666.9600000009</v>
      </c>
      <c r="F100" s="12">
        <v>8584666.9600000009</v>
      </c>
      <c r="G100" s="12">
        <v>8584666.9600000009</v>
      </c>
      <c r="H100" s="12">
        <v>8584666.9600000009</v>
      </c>
      <c r="I100" s="12">
        <v>8584666.9600000009</v>
      </c>
      <c r="J100" s="12">
        <v>8584666.9600000009</v>
      </c>
      <c r="K100" s="12">
        <v>8584666.9600000009</v>
      </c>
      <c r="L100" s="12">
        <v>8584666.9600000009</v>
      </c>
      <c r="M100" s="12">
        <v>8584666.9600000009</v>
      </c>
      <c r="N100" s="12">
        <v>8584666.9600000009</v>
      </c>
      <c r="O100" s="12">
        <v>8584666.9600000009</v>
      </c>
      <c r="P100" s="12">
        <v>8584666.9600000009</v>
      </c>
      <c r="Q100" s="14"/>
      <c r="R100" s="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15.9" customHeight="1" x14ac:dyDescent="0.2">
      <c r="A101" s="69"/>
      <c r="B101" s="17"/>
      <c r="C101" s="23" t="s">
        <v>43</v>
      </c>
      <c r="D101" s="23" t="s">
        <v>43</v>
      </c>
      <c r="E101" s="23" t="s">
        <v>43</v>
      </c>
      <c r="F101" s="23" t="s">
        <v>43</v>
      </c>
      <c r="G101" s="23" t="s">
        <v>43</v>
      </c>
      <c r="H101" s="23" t="s">
        <v>43</v>
      </c>
      <c r="I101" s="23" t="s">
        <v>43</v>
      </c>
      <c r="J101" s="23" t="s">
        <v>43</v>
      </c>
      <c r="K101" s="23" t="s">
        <v>43</v>
      </c>
      <c r="L101" s="23" t="s">
        <v>43</v>
      </c>
      <c r="M101" s="23" t="s">
        <v>43</v>
      </c>
      <c r="N101" s="23" t="s">
        <v>43</v>
      </c>
      <c r="O101" s="23" t="s">
        <v>43</v>
      </c>
      <c r="P101" s="23" t="s">
        <v>43</v>
      </c>
      <c r="Q101" s="52" t="s">
        <v>54</v>
      </c>
      <c r="R101" s="47" t="s">
        <v>57</v>
      </c>
      <c r="S101" s="39">
        <v>100</v>
      </c>
      <c r="T101" s="39">
        <v>100</v>
      </c>
      <c r="U101" s="39">
        <v>100</v>
      </c>
      <c r="V101" s="39">
        <v>100</v>
      </c>
      <c r="W101" s="39">
        <v>100</v>
      </c>
      <c r="X101" s="39">
        <v>100</v>
      </c>
      <c r="Y101" s="39">
        <v>100</v>
      </c>
      <c r="Z101" s="39">
        <v>100</v>
      </c>
      <c r="AA101" s="39">
        <v>100</v>
      </c>
      <c r="AB101" s="39">
        <v>100</v>
      </c>
      <c r="AC101" s="39">
        <v>100</v>
      </c>
      <c r="AD101" s="39">
        <v>100</v>
      </c>
      <c r="AE101" s="39">
        <v>100</v>
      </c>
      <c r="AF101" s="39">
        <v>100</v>
      </c>
    </row>
    <row r="102" spans="1:32" ht="71.25" customHeight="1" x14ac:dyDescent="0.2">
      <c r="A102" s="69"/>
      <c r="B102" s="17"/>
      <c r="C102" s="23" t="s">
        <v>43</v>
      </c>
      <c r="D102" s="23" t="s">
        <v>43</v>
      </c>
      <c r="E102" s="23" t="s">
        <v>43</v>
      </c>
      <c r="F102" s="23" t="s">
        <v>43</v>
      </c>
      <c r="G102" s="23" t="s">
        <v>43</v>
      </c>
      <c r="H102" s="23" t="s">
        <v>43</v>
      </c>
      <c r="I102" s="23" t="s">
        <v>43</v>
      </c>
      <c r="J102" s="23" t="s">
        <v>43</v>
      </c>
      <c r="K102" s="23" t="s">
        <v>43</v>
      </c>
      <c r="L102" s="23" t="s">
        <v>43</v>
      </c>
      <c r="M102" s="23" t="s">
        <v>43</v>
      </c>
      <c r="N102" s="23" t="s">
        <v>43</v>
      </c>
      <c r="O102" s="23" t="s">
        <v>43</v>
      </c>
      <c r="P102" s="23" t="s">
        <v>43</v>
      </c>
      <c r="Q102" s="52" t="s">
        <v>54</v>
      </c>
      <c r="R102" s="47" t="s">
        <v>99</v>
      </c>
      <c r="S102" s="18">
        <v>60</v>
      </c>
      <c r="T102" s="18">
        <v>60</v>
      </c>
      <c r="U102" s="18">
        <v>60</v>
      </c>
      <c r="V102" s="18">
        <v>60</v>
      </c>
      <c r="W102" s="18">
        <v>60</v>
      </c>
      <c r="X102" s="18">
        <v>60</v>
      </c>
      <c r="Y102" s="18">
        <v>60</v>
      </c>
      <c r="Z102" s="18">
        <v>60</v>
      </c>
      <c r="AA102" s="18">
        <v>60</v>
      </c>
      <c r="AB102" s="18">
        <v>60</v>
      </c>
      <c r="AC102" s="18">
        <v>60</v>
      </c>
      <c r="AD102" s="18">
        <v>60</v>
      </c>
      <c r="AE102" s="18">
        <v>60</v>
      </c>
      <c r="AF102" s="18">
        <v>60</v>
      </c>
    </row>
    <row r="103" spans="1:32" s="54" customFormat="1" ht="77.25" customHeight="1" x14ac:dyDescent="0.2">
      <c r="A103" s="68" t="s">
        <v>100</v>
      </c>
      <c r="B103" s="53" t="s">
        <v>35</v>
      </c>
      <c r="C103" s="12">
        <f>SUM(D103:P103)</f>
        <v>27682160.740000002</v>
      </c>
      <c r="D103" s="12">
        <f t="shared" ref="D103:P103" si="36">SUM(D104)</f>
        <v>2129396.98</v>
      </c>
      <c r="E103" s="12">
        <f t="shared" si="36"/>
        <v>2129396.98</v>
      </c>
      <c r="F103" s="12">
        <f t="shared" si="36"/>
        <v>2129396.98</v>
      </c>
      <c r="G103" s="12">
        <f t="shared" si="36"/>
        <v>2129396.98</v>
      </c>
      <c r="H103" s="12">
        <f t="shared" si="36"/>
        <v>2129396.98</v>
      </c>
      <c r="I103" s="12">
        <f t="shared" si="36"/>
        <v>2129396.98</v>
      </c>
      <c r="J103" s="12">
        <f t="shared" si="36"/>
        <v>2129396.98</v>
      </c>
      <c r="K103" s="12">
        <f t="shared" si="36"/>
        <v>2129396.98</v>
      </c>
      <c r="L103" s="12">
        <f t="shared" si="36"/>
        <v>2129396.98</v>
      </c>
      <c r="M103" s="12">
        <f t="shared" si="36"/>
        <v>2129396.98</v>
      </c>
      <c r="N103" s="12">
        <f t="shared" si="36"/>
        <v>2129396.98</v>
      </c>
      <c r="O103" s="12">
        <f t="shared" si="36"/>
        <v>2129396.98</v>
      </c>
      <c r="P103" s="12">
        <f t="shared" si="36"/>
        <v>2129396.98</v>
      </c>
      <c r="Q103" s="81" t="s">
        <v>54</v>
      </c>
      <c r="R103" s="85" t="s">
        <v>101</v>
      </c>
      <c r="S103" s="75">
        <v>4445</v>
      </c>
      <c r="T103" s="75">
        <v>4445</v>
      </c>
      <c r="U103" s="75">
        <v>4445</v>
      </c>
      <c r="V103" s="75">
        <v>4445</v>
      </c>
      <c r="W103" s="75">
        <v>4445</v>
      </c>
      <c r="X103" s="75">
        <v>4445</v>
      </c>
      <c r="Y103" s="75">
        <v>4445</v>
      </c>
      <c r="Z103" s="75">
        <v>4445</v>
      </c>
      <c r="AA103" s="75">
        <v>4445</v>
      </c>
      <c r="AB103" s="75">
        <v>4445</v>
      </c>
      <c r="AC103" s="75">
        <v>4445</v>
      </c>
      <c r="AD103" s="75">
        <v>4445</v>
      </c>
      <c r="AE103" s="75">
        <v>4445</v>
      </c>
      <c r="AF103" s="75">
        <v>4445</v>
      </c>
    </row>
    <row r="104" spans="1:32" s="54" customFormat="1" ht="42" customHeight="1" x14ac:dyDescent="0.2">
      <c r="A104" s="80"/>
      <c r="B104" s="53" t="s">
        <v>38</v>
      </c>
      <c r="C104" s="12">
        <f>SUM(D104:P104)</f>
        <v>27682160.740000002</v>
      </c>
      <c r="D104" s="12">
        <v>2129396.98</v>
      </c>
      <c r="E104" s="12">
        <v>2129396.98</v>
      </c>
      <c r="F104" s="12">
        <v>2129396.98</v>
      </c>
      <c r="G104" s="12">
        <v>2129396.98</v>
      </c>
      <c r="H104" s="12">
        <v>2129396.98</v>
      </c>
      <c r="I104" s="12">
        <v>2129396.98</v>
      </c>
      <c r="J104" s="12">
        <v>2129396.98</v>
      </c>
      <c r="K104" s="12">
        <v>2129396.98</v>
      </c>
      <c r="L104" s="12">
        <v>2129396.98</v>
      </c>
      <c r="M104" s="12">
        <v>2129396.98</v>
      </c>
      <c r="N104" s="12">
        <v>2129396.98</v>
      </c>
      <c r="O104" s="12">
        <v>2129396.98</v>
      </c>
      <c r="P104" s="12">
        <v>2129396.98</v>
      </c>
      <c r="Q104" s="82"/>
      <c r="R104" s="8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</row>
    <row r="105" spans="1:32" s="54" customFormat="1" ht="56.25" customHeight="1" x14ac:dyDescent="0.2">
      <c r="A105" s="80"/>
      <c r="B105" s="53"/>
      <c r="C105" s="12" t="s">
        <v>43</v>
      </c>
      <c r="D105" s="12" t="s">
        <v>43</v>
      </c>
      <c r="E105" s="12" t="s">
        <v>43</v>
      </c>
      <c r="F105" s="12" t="s">
        <v>43</v>
      </c>
      <c r="G105" s="12" t="s">
        <v>43</v>
      </c>
      <c r="H105" s="12" t="s">
        <v>43</v>
      </c>
      <c r="I105" s="12" t="s">
        <v>43</v>
      </c>
      <c r="J105" s="12" t="s">
        <v>43</v>
      </c>
      <c r="K105" s="12" t="s">
        <v>43</v>
      </c>
      <c r="L105" s="12" t="s">
        <v>43</v>
      </c>
      <c r="M105" s="12" t="s">
        <v>43</v>
      </c>
      <c r="N105" s="12" t="s">
        <v>43</v>
      </c>
      <c r="O105" s="12" t="s">
        <v>43</v>
      </c>
      <c r="P105" s="12" t="s">
        <v>43</v>
      </c>
      <c r="Q105" s="82"/>
      <c r="R105" s="22" t="s">
        <v>102</v>
      </c>
      <c r="S105" s="39">
        <v>8</v>
      </c>
      <c r="T105" s="39">
        <v>8</v>
      </c>
      <c r="U105" s="39">
        <v>8</v>
      </c>
      <c r="V105" s="39">
        <v>8</v>
      </c>
      <c r="W105" s="39">
        <v>8</v>
      </c>
      <c r="X105" s="39">
        <v>8</v>
      </c>
      <c r="Y105" s="39">
        <v>8</v>
      </c>
      <c r="Z105" s="39">
        <v>8</v>
      </c>
      <c r="AA105" s="39">
        <v>8</v>
      </c>
      <c r="AB105" s="39">
        <v>8</v>
      </c>
      <c r="AC105" s="39">
        <v>8</v>
      </c>
      <c r="AD105" s="39">
        <v>8</v>
      </c>
      <c r="AE105" s="39">
        <v>8</v>
      </c>
      <c r="AF105" s="39">
        <v>8</v>
      </c>
    </row>
    <row r="106" spans="1:32" s="54" customFormat="1" ht="36.75" customHeight="1" x14ac:dyDescent="0.2">
      <c r="A106" s="69"/>
      <c r="B106" s="76"/>
      <c r="C106" s="65" t="s">
        <v>43</v>
      </c>
      <c r="D106" s="65" t="s">
        <v>43</v>
      </c>
      <c r="E106" s="65" t="s">
        <v>43</v>
      </c>
      <c r="F106" s="65" t="s">
        <v>43</v>
      </c>
      <c r="G106" s="65" t="s">
        <v>43</v>
      </c>
      <c r="H106" s="65" t="s">
        <v>43</v>
      </c>
      <c r="I106" s="65" t="s">
        <v>43</v>
      </c>
      <c r="J106" s="65" t="s">
        <v>43</v>
      </c>
      <c r="K106" s="65" t="s">
        <v>43</v>
      </c>
      <c r="L106" s="65" t="s">
        <v>43</v>
      </c>
      <c r="M106" s="65" t="s">
        <v>43</v>
      </c>
      <c r="N106" s="65" t="s">
        <v>43</v>
      </c>
      <c r="O106" s="65" t="s">
        <v>43</v>
      </c>
      <c r="P106" s="65" t="s">
        <v>43</v>
      </c>
      <c r="Q106" s="83"/>
      <c r="R106" s="68" t="s">
        <v>103</v>
      </c>
      <c r="S106" s="77">
        <v>15</v>
      </c>
      <c r="T106" s="77">
        <v>15</v>
      </c>
      <c r="U106" s="77">
        <v>15</v>
      </c>
      <c r="V106" s="77">
        <v>15</v>
      </c>
      <c r="W106" s="77">
        <v>15</v>
      </c>
      <c r="X106" s="77">
        <v>15</v>
      </c>
      <c r="Y106" s="77">
        <v>15</v>
      </c>
      <c r="Z106" s="77">
        <v>15</v>
      </c>
      <c r="AA106" s="77">
        <v>15</v>
      </c>
      <c r="AB106" s="77">
        <v>15</v>
      </c>
      <c r="AC106" s="77">
        <v>15</v>
      </c>
      <c r="AD106" s="77">
        <v>15</v>
      </c>
      <c r="AE106" s="77">
        <v>15</v>
      </c>
      <c r="AF106" s="77">
        <v>15</v>
      </c>
    </row>
    <row r="107" spans="1:32" s="54" customFormat="1" ht="16.5" customHeight="1" x14ac:dyDescent="0.2">
      <c r="A107" s="69"/>
      <c r="B107" s="76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83"/>
      <c r="R107" s="80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</row>
    <row r="108" spans="1:32" s="54" customFormat="1" ht="1.5" customHeight="1" x14ac:dyDescent="0.2">
      <c r="A108" s="69"/>
      <c r="B108" s="76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83"/>
      <c r="R108" s="86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</row>
    <row r="109" spans="1:32" s="54" customFormat="1" ht="42.75" customHeight="1" x14ac:dyDescent="0.2">
      <c r="A109" s="69"/>
      <c r="B109" s="53"/>
      <c r="C109" s="12" t="s">
        <v>43</v>
      </c>
      <c r="D109" s="12" t="s">
        <v>43</v>
      </c>
      <c r="E109" s="12" t="s">
        <v>43</v>
      </c>
      <c r="F109" s="12" t="s">
        <v>43</v>
      </c>
      <c r="G109" s="12" t="s">
        <v>43</v>
      </c>
      <c r="H109" s="12" t="s">
        <v>43</v>
      </c>
      <c r="I109" s="12" t="s">
        <v>43</v>
      </c>
      <c r="J109" s="12" t="s">
        <v>43</v>
      </c>
      <c r="K109" s="12" t="s">
        <v>43</v>
      </c>
      <c r="L109" s="12" t="s">
        <v>43</v>
      </c>
      <c r="M109" s="12" t="s">
        <v>43</v>
      </c>
      <c r="N109" s="12" t="s">
        <v>43</v>
      </c>
      <c r="O109" s="12" t="s">
        <v>43</v>
      </c>
      <c r="P109" s="12" t="s">
        <v>43</v>
      </c>
      <c r="Q109" s="83"/>
      <c r="R109" s="8" t="s">
        <v>104</v>
      </c>
      <c r="S109" s="9">
        <v>100</v>
      </c>
      <c r="T109" s="9">
        <v>100</v>
      </c>
      <c r="U109" s="9">
        <v>100</v>
      </c>
      <c r="V109" s="9">
        <v>100</v>
      </c>
      <c r="W109" s="9">
        <v>100</v>
      </c>
      <c r="X109" s="9">
        <v>100</v>
      </c>
      <c r="Y109" s="9">
        <v>100</v>
      </c>
      <c r="Z109" s="9">
        <v>100</v>
      </c>
      <c r="AA109" s="9">
        <v>100</v>
      </c>
      <c r="AB109" s="9">
        <v>100</v>
      </c>
      <c r="AC109" s="9">
        <v>100</v>
      </c>
      <c r="AD109" s="9">
        <v>100</v>
      </c>
      <c r="AE109" s="9">
        <v>100</v>
      </c>
      <c r="AF109" s="9">
        <v>100</v>
      </c>
    </row>
    <row r="110" spans="1:32" s="54" customFormat="1" ht="57" customHeight="1" x14ac:dyDescent="0.2">
      <c r="A110" s="70"/>
      <c r="B110" s="53"/>
      <c r="C110" s="12" t="s">
        <v>43</v>
      </c>
      <c r="D110" s="12" t="s">
        <v>43</v>
      </c>
      <c r="E110" s="12" t="s">
        <v>43</v>
      </c>
      <c r="F110" s="12" t="s">
        <v>43</v>
      </c>
      <c r="G110" s="12" t="s">
        <v>43</v>
      </c>
      <c r="H110" s="12" t="s">
        <v>43</v>
      </c>
      <c r="I110" s="12" t="s">
        <v>43</v>
      </c>
      <c r="J110" s="12" t="s">
        <v>43</v>
      </c>
      <c r="K110" s="12" t="s">
        <v>43</v>
      </c>
      <c r="L110" s="12" t="s">
        <v>43</v>
      </c>
      <c r="M110" s="12" t="s">
        <v>43</v>
      </c>
      <c r="N110" s="12" t="s">
        <v>43</v>
      </c>
      <c r="O110" s="12" t="s">
        <v>43</v>
      </c>
      <c r="P110" s="12" t="s">
        <v>43</v>
      </c>
      <c r="Q110" s="84"/>
      <c r="R110" s="8" t="s">
        <v>105</v>
      </c>
      <c r="S110" s="9">
        <v>60</v>
      </c>
      <c r="T110" s="9">
        <v>60</v>
      </c>
      <c r="U110" s="9">
        <v>60</v>
      </c>
      <c r="V110" s="9">
        <v>60</v>
      </c>
      <c r="W110" s="9">
        <v>60</v>
      </c>
      <c r="X110" s="9">
        <v>60</v>
      </c>
      <c r="Y110" s="9">
        <v>60</v>
      </c>
      <c r="Z110" s="9">
        <v>60</v>
      </c>
      <c r="AA110" s="9">
        <v>60</v>
      </c>
      <c r="AB110" s="9">
        <v>60</v>
      </c>
      <c r="AC110" s="9">
        <v>60</v>
      </c>
      <c r="AD110" s="9">
        <v>60</v>
      </c>
      <c r="AE110" s="9">
        <v>60</v>
      </c>
      <c r="AF110" s="9">
        <v>60</v>
      </c>
    </row>
    <row r="111" spans="1:32" s="54" customFormat="1" ht="69.75" customHeight="1" x14ac:dyDescent="0.2">
      <c r="A111" s="68" t="s">
        <v>106</v>
      </c>
      <c r="B111" s="53" t="s">
        <v>35</v>
      </c>
      <c r="C111" s="12">
        <f t="shared" ref="C111:C112" si="37">SUM(D111:P111)</f>
        <v>25719132.789999992</v>
      </c>
      <c r="D111" s="12">
        <f t="shared" ref="D111:P111" si="38">SUM(D112)</f>
        <v>1978394.83</v>
      </c>
      <c r="E111" s="12">
        <f t="shared" si="38"/>
        <v>1978394.83</v>
      </c>
      <c r="F111" s="12">
        <f t="shared" si="38"/>
        <v>1978394.83</v>
      </c>
      <c r="G111" s="12">
        <f t="shared" si="38"/>
        <v>1978394.83</v>
      </c>
      <c r="H111" s="12">
        <f t="shared" si="38"/>
        <v>1978394.83</v>
      </c>
      <c r="I111" s="12">
        <f t="shared" si="38"/>
        <v>1978394.83</v>
      </c>
      <c r="J111" s="12">
        <f t="shared" si="38"/>
        <v>1978394.83</v>
      </c>
      <c r="K111" s="12">
        <f t="shared" si="38"/>
        <v>1978394.83</v>
      </c>
      <c r="L111" s="12">
        <f t="shared" si="38"/>
        <v>1978394.83</v>
      </c>
      <c r="M111" s="12">
        <f t="shared" si="38"/>
        <v>1978394.83</v>
      </c>
      <c r="N111" s="12">
        <f t="shared" si="38"/>
        <v>1978394.83</v>
      </c>
      <c r="O111" s="12">
        <f t="shared" si="38"/>
        <v>1978394.83</v>
      </c>
      <c r="P111" s="12">
        <f t="shared" si="38"/>
        <v>1978394.83</v>
      </c>
      <c r="Q111" s="81" t="s">
        <v>54</v>
      </c>
      <c r="R111" s="85" t="s">
        <v>107</v>
      </c>
      <c r="S111" s="75">
        <v>59</v>
      </c>
      <c r="T111" s="75">
        <v>59</v>
      </c>
      <c r="U111" s="75">
        <v>59</v>
      </c>
      <c r="V111" s="75">
        <v>59</v>
      </c>
      <c r="W111" s="75">
        <v>59</v>
      </c>
      <c r="X111" s="75">
        <v>59</v>
      </c>
      <c r="Y111" s="75">
        <v>59</v>
      </c>
      <c r="Z111" s="75">
        <v>59</v>
      </c>
      <c r="AA111" s="75">
        <v>59</v>
      </c>
      <c r="AB111" s="75">
        <v>59</v>
      </c>
      <c r="AC111" s="75">
        <v>59</v>
      </c>
      <c r="AD111" s="75">
        <v>59</v>
      </c>
      <c r="AE111" s="75">
        <v>59</v>
      </c>
      <c r="AF111" s="75">
        <v>59</v>
      </c>
    </row>
    <row r="112" spans="1:32" s="54" customFormat="1" ht="49.5" customHeight="1" x14ac:dyDescent="0.2">
      <c r="A112" s="80"/>
      <c r="B112" s="53" t="s">
        <v>38</v>
      </c>
      <c r="C112" s="12">
        <f t="shared" si="37"/>
        <v>25719132.789999992</v>
      </c>
      <c r="D112" s="12">
        <v>1978394.83</v>
      </c>
      <c r="E112" s="12">
        <v>1978394.83</v>
      </c>
      <c r="F112" s="12">
        <v>1978394.83</v>
      </c>
      <c r="G112" s="12">
        <v>1978394.83</v>
      </c>
      <c r="H112" s="12">
        <v>1978394.83</v>
      </c>
      <c r="I112" s="12">
        <v>1978394.83</v>
      </c>
      <c r="J112" s="12">
        <v>1978394.83</v>
      </c>
      <c r="K112" s="12">
        <v>1978394.83</v>
      </c>
      <c r="L112" s="12">
        <v>1978394.83</v>
      </c>
      <c r="M112" s="12">
        <v>1978394.83</v>
      </c>
      <c r="N112" s="12">
        <v>1978394.83</v>
      </c>
      <c r="O112" s="12">
        <v>1978394.83</v>
      </c>
      <c r="P112" s="12">
        <v>1978394.83</v>
      </c>
      <c r="Q112" s="82"/>
      <c r="R112" s="8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</row>
    <row r="113" spans="1:32" s="54" customFormat="1" ht="36.75" customHeight="1" x14ac:dyDescent="0.2">
      <c r="A113" s="69"/>
      <c r="B113" s="76"/>
      <c r="C113" s="65" t="s">
        <v>43</v>
      </c>
      <c r="D113" s="65" t="s">
        <v>43</v>
      </c>
      <c r="E113" s="65" t="s">
        <v>43</v>
      </c>
      <c r="F113" s="65" t="s">
        <v>43</v>
      </c>
      <c r="G113" s="65" t="s">
        <v>43</v>
      </c>
      <c r="H113" s="65" t="s">
        <v>43</v>
      </c>
      <c r="I113" s="65" t="s">
        <v>43</v>
      </c>
      <c r="J113" s="65" t="s">
        <v>43</v>
      </c>
      <c r="K113" s="65" t="s">
        <v>43</v>
      </c>
      <c r="L113" s="65" t="s">
        <v>43</v>
      </c>
      <c r="M113" s="65" t="s">
        <v>43</v>
      </c>
      <c r="N113" s="65" t="s">
        <v>43</v>
      </c>
      <c r="O113" s="65" t="s">
        <v>43</v>
      </c>
      <c r="P113" s="65" t="s">
        <v>43</v>
      </c>
      <c r="Q113" s="83"/>
      <c r="R113" s="17" t="s">
        <v>57</v>
      </c>
      <c r="S113" s="9">
        <v>100</v>
      </c>
      <c r="T113" s="9">
        <v>100</v>
      </c>
      <c r="U113" s="9">
        <v>100</v>
      </c>
      <c r="V113" s="9">
        <v>100</v>
      </c>
      <c r="W113" s="9">
        <v>100</v>
      </c>
      <c r="X113" s="9">
        <v>100</v>
      </c>
      <c r="Y113" s="9">
        <v>100</v>
      </c>
      <c r="Z113" s="9">
        <v>100</v>
      </c>
      <c r="AA113" s="9">
        <v>100</v>
      </c>
      <c r="AB113" s="9">
        <v>100</v>
      </c>
      <c r="AC113" s="9">
        <v>100</v>
      </c>
      <c r="AD113" s="9">
        <v>100</v>
      </c>
      <c r="AE113" s="9">
        <v>100</v>
      </c>
      <c r="AF113" s="9">
        <v>100</v>
      </c>
    </row>
    <row r="114" spans="1:32" s="54" customFormat="1" ht="60" customHeight="1" x14ac:dyDescent="0.2">
      <c r="A114" s="69"/>
      <c r="B114" s="76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83"/>
      <c r="R114" s="22" t="s">
        <v>99</v>
      </c>
      <c r="S114" s="9">
        <v>60</v>
      </c>
      <c r="T114" s="9">
        <v>60</v>
      </c>
      <c r="U114" s="9">
        <v>60</v>
      </c>
      <c r="V114" s="9">
        <v>60</v>
      </c>
      <c r="W114" s="9">
        <v>60</v>
      </c>
      <c r="X114" s="9">
        <v>60</v>
      </c>
      <c r="Y114" s="9">
        <v>60</v>
      </c>
      <c r="Z114" s="9">
        <v>60</v>
      </c>
      <c r="AA114" s="9">
        <v>60</v>
      </c>
      <c r="AB114" s="9">
        <v>60</v>
      </c>
      <c r="AC114" s="9">
        <v>60</v>
      </c>
      <c r="AD114" s="9">
        <v>60</v>
      </c>
      <c r="AE114" s="9">
        <v>60</v>
      </c>
      <c r="AF114" s="9">
        <v>60</v>
      </c>
    </row>
    <row r="115" spans="1:32" s="54" customFormat="1" ht="186" customHeight="1" x14ac:dyDescent="0.2">
      <c r="A115" s="69"/>
      <c r="B115" s="53"/>
      <c r="C115" s="12" t="s">
        <v>43</v>
      </c>
      <c r="D115" s="12" t="s">
        <v>43</v>
      </c>
      <c r="E115" s="12" t="s">
        <v>43</v>
      </c>
      <c r="F115" s="12" t="s">
        <v>43</v>
      </c>
      <c r="G115" s="12" t="s">
        <v>43</v>
      </c>
      <c r="H115" s="12" t="s">
        <v>43</v>
      </c>
      <c r="I115" s="12" t="s">
        <v>43</v>
      </c>
      <c r="J115" s="12" t="s">
        <v>43</v>
      </c>
      <c r="K115" s="12" t="s">
        <v>43</v>
      </c>
      <c r="L115" s="12" t="s">
        <v>43</v>
      </c>
      <c r="M115" s="12" t="s">
        <v>43</v>
      </c>
      <c r="N115" s="12" t="s">
        <v>43</v>
      </c>
      <c r="O115" s="12" t="s">
        <v>43</v>
      </c>
      <c r="P115" s="12" t="s">
        <v>43</v>
      </c>
      <c r="Q115" s="83"/>
      <c r="R115" s="8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s="54" customFormat="1" ht="180" customHeight="1" x14ac:dyDescent="0.2">
      <c r="A116" s="70"/>
      <c r="B116" s="53"/>
      <c r="C116" s="12" t="s">
        <v>43</v>
      </c>
      <c r="D116" s="12" t="s">
        <v>43</v>
      </c>
      <c r="E116" s="12" t="s">
        <v>43</v>
      </c>
      <c r="F116" s="12" t="s">
        <v>43</v>
      </c>
      <c r="G116" s="12" t="s">
        <v>43</v>
      </c>
      <c r="H116" s="12" t="s">
        <v>43</v>
      </c>
      <c r="I116" s="12" t="s">
        <v>43</v>
      </c>
      <c r="J116" s="12" t="s">
        <v>43</v>
      </c>
      <c r="K116" s="12" t="s">
        <v>43</v>
      </c>
      <c r="L116" s="12" t="s">
        <v>43</v>
      </c>
      <c r="M116" s="12" t="s">
        <v>43</v>
      </c>
      <c r="N116" s="12" t="s">
        <v>43</v>
      </c>
      <c r="O116" s="12" t="s">
        <v>43</v>
      </c>
      <c r="P116" s="12" t="s">
        <v>43</v>
      </c>
      <c r="Q116" s="84"/>
      <c r="R116" s="8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s="54" customFormat="1" ht="39" customHeight="1" x14ac:dyDescent="0.2">
      <c r="A117" s="66" t="s">
        <v>108</v>
      </c>
      <c r="B117" s="53" t="s">
        <v>35</v>
      </c>
      <c r="C117" s="12">
        <f>SUM(D117:P117)</f>
        <v>165001964.01000002</v>
      </c>
      <c r="D117" s="12">
        <f>SUM(D118)</f>
        <v>12692458.770000001</v>
      </c>
      <c r="E117" s="12">
        <f t="shared" ref="E117:P117" si="39">SUM(E118)</f>
        <v>12692458.770000001</v>
      </c>
      <c r="F117" s="12">
        <f t="shared" si="39"/>
        <v>12692458.770000001</v>
      </c>
      <c r="G117" s="12">
        <f t="shared" si="39"/>
        <v>12692458.770000001</v>
      </c>
      <c r="H117" s="12">
        <f t="shared" si="39"/>
        <v>12692458.770000001</v>
      </c>
      <c r="I117" s="12">
        <f t="shared" si="39"/>
        <v>12692458.770000001</v>
      </c>
      <c r="J117" s="12">
        <f t="shared" si="39"/>
        <v>12692458.770000001</v>
      </c>
      <c r="K117" s="12">
        <f t="shared" si="39"/>
        <v>12692458.770000001</v>
      </c>
      <c r="L117" s="12">
        <f t="shared" si="39"/>
        <v>12692458.770000001</v>
      </c>
      <c r="M117" s="12">
        <f t="shared" si="39"/>
        <v>12692458.770000001</v>
      </c>
      <c r="N117" s="12">
        <f t="shared" si="39"/>
        <v>12692458.770000001</v>
      </c>
      <c r="O117" s="12">
        <f t="shared" si="39"/>
        <v>12692458.770000001</v>
      </c>
      <c r="P117" s="12">
        <f t="shared" si="39"/>
        <v>12692458.770000001</v>
      </c>
      <c r="Q117" s="14"/>
      <c r="R117" s="62"/>
      <c r="S117" s="9" t="s">
        <v>69</v>
      </c>
      <c r="T117" s="9" t="s">
        <v>69</v>
      </c>
      <c r="U117" s="9" t="s">
        <v>69</v>
      </c>
      <c r="V117" s="9" t="s">
        <v>69</v>
      </c>
      <c r="W117" s="9" t="s">
        <v>69</v>
      </c>
      <c r="X117" s="9" t="s">
        <v>69</v>
      </c>
      <c r="Y117" s="9" t="s">
        <v>69</v>
      </c>
      <c r="Z117" s="9" t="s">
        <v>69</v>
      </c>
      <c r="AA117" s="9" t="s">
        <v>69</v>
      </c>
      <c r="AB117" s="9" t="s">
        <v>69</v>
      </c>
      <c r="AC117" s="9" t="s">
        <v>69</v>
      </c>
      <c r="AD117" s="9" t="s">
        <v>69</v>
      </c>
      <c r="AE117" s="9" t="s">
        <v>69</v>
      </c>
      <c r="AF117" s="9" t="s">
        <v>69</v>
      </c>
    </row>
    <row r="118" spans="1:32" s="54" customFormat="1" ht="43.5" customHeight="1" x14ac:dyDescent="0.2">
      <c r="A118" s="66"/>
      <c r="B118" s="53" t="s">
        <v>38</v>
      </c>
      <c r="C118" s="12">
        <f>SUM(D118:P118)</f>
        <v>165001964.01000002</v>
      </c>
      <c r="D118" s="12">
        <f t="shared" ref="D118:P118" si="40">SUM(D104+D100+D111)</f>
        <v>12692458.770000001</v>
      </c>
      <c r="E118" s="12">
        <f t="shared" si="40"/>
        <v>12692458.770000001</v>
      </c>
      <c r="F118" s="12">
        <f t="shared" si="40"/>
        <v>12692458.770000001</v>
      </c>
      <c r="G118" s="12">
        <f t="shared" si="40"/>
        <v>12692458.770000001</v>
      </c>
      <c r="H118" s="12">
        <f t="shared" si="40"/>
        <v>12692458.770000001</v>
      </c>
      <c r="I118" s="12">
        <f t="shared" si="40"/>
        <v>12692458.770000001</v>
      </c>
      <c r="J118" s="12">
        <f t="shared" si="40"/>
        <v>12692458.770000001</v>
      </c>
      <c r="K118" s="12">
        <f t="shared" si="40"/>
        <v>12692458.770000001</v>
      </c>
      <c r="L118" s="12">
        <f t="shared" si="40"/>
        <v>12692458.770000001</v>
      </c>
      <c r="M118" s="12">
        <f t="shared" si="40"/>
        <v>12692458.770000001</v>
      </c>
      <c r="N118" s="12">
        <f t="shared" si="40"/>
        <v>12692458.770000001</v>
      </c>
      <c r="O118" s="12">
        <f t="shared" si="40"/>
        <v>12692458.770000001</v>
      </c>
      <c r="P118" s="12">
        <f t="shared" si="40"/>
        <v>12692458.770000001</v>
      </c>
      <c r="Q118" s="14"/>
      <c r="R118" s="67"/>
      <c r="S118" s="9" t="s">
        <v>69</v>
      </c>
      <c r="T118" s="9" t="s">
        <v>69</v>
      </c>
      <c r="U118" s="9" t="s">
        <v>69</v>
      </c>
      <c r="V118" s="9" t="s">
        <v>69</v>
      </c>
      <c r="W118" s="9" t="s">
        <v>69</v>
      </c>
      <c r="X118" s="9" t="s">
        <v>69</v>
      </c>
      <c r="Y118" s="9" t="s">
        <v>69</v>
      </c>
      <c r="Z118" s="9" t="s">
        <v>69</v>
      </c>
      <c r="AA118" s="9" t="s">
        <v>69</v>
      </c>
      <c r="AB118" s="9" t="s">
        <v>69</v>
      </c>
      <c r="AC118" s="9" t="s">
        <v>69</v>
      </c>
      <c r="AD118" s="9" t="s">
        <v>69</v>
      </c>
      <c r="AE118" s="9" t="s">
        <v>69</v>
      </c>
      <c r="AF118" s="9" t="s">
        <v>69</v>
      </c>
    </row>
    <row r="119" spans="1:32" s="13" customFormat="1" ht="61.5" customHeight="1" x14ac:dyDescent="0.2">
      <c r="A119" s="68" t="s">
        <v>109</v>
      </c>
      <c r="B119" s="10" t="s">
        <v>35</v>
      </c>
      <c r="C119" s="15">
        <f>SUM(C120:C122)</f>
        <v>3194259340.9900002</v>
      </c>
      <c r="D119" s="15">
        <f t="shared" ref="D119:P119" si="41">SUM(D120:D122)</f>
        <v>409345570.88</v>
      </c>
      <c r="E119" s="15">
        <f t="shared" si="41"/>
        <v>230628616.42000002</v>
      </c>
      <c r="F119" s="15">
        <f t="shared" si="41"/>
        <v>232207741.49000001</v>
      </c>
      <c r="G119" s="15">
        <f t="shared" si="41"/>
        <v>232207741.22</v>
      </c>
      <c r="H119" s="15">
        <f t="shared" si="41"/>
        <v>232207741.22</v>
      </c>
      <c r="I119" s="15">
        <f t="shared" si="41"/>
        <v>232207741.22</v>
      </c>
      <c r="J119" s="15">
        <f t="shared" si="41"/>
        <v>232207741.22</v>
      </c>
      <c r="K119" s="15">
        <f t="shared" si="41"/>
        <v>232207741.22</v>
      </c>
      <c r="L119" s="15">
        <f t="shared" si="41"/>
        <v>232207741.22</v>
      </c>
      <c r="M119" s="15">
        <f t="shared" si="41"/>
        <v>232207741.22</v>
      </c>
      <c r="N119" s="15">
        <f t="shared" si="41"/>
        <v>232207741.22</v>
      </c>
      <c r="O119" s="15">
        <f t="shared" si="41"/>
        <v>232207741.22</v>
      </c>
      <c r="P119" s="15">
        <f t="shared" si="41"/>
        <v>232207741.22</v>
      </c>
      <c r="Q119" s="71" t="s">
        <v>54</v>
      </c>
      <c r="R119" s="55" t="s">
        <v>69</v>
      </c>
      <c r="S119" s="55" t="s">
        <v>69</v>
      </c>
      <c r="T119" s="55" t="s">
        <v>69</v>
      </c>
      <c r="U119" s="55" t="s">
        <v>69</v>
      </c>
      <c r="V119" s="55" t="s">
        <v>69</v>
      </c>
      <c r="W119" s="55" t="s">
        <v>69</v>
      </c>
      <c r="X119" s="55" t="s">
        <v>69</v>
      </c>
      <c r="Y119" s="55" t="s">
        <v>69</v>
      </c>
      <c r="Z119" s="55" t="s">
        <v>69</v>
      </c>
      <c r="AA119" s="55" t="s">
        <v>69</v>
      </c>
      <c r="AB119" s="55" t="s">
        <v>69</v>
      </c>
      <c r="AC119" s="55" t="s">
        <v>69</v>
      </c>
      <c r="AD119" s="55" t="s">
        <v>69</v>
      </c>
      <c r="AE119" s="55" t="s">
        <v>69</v>
      </c>
      <c r="AF119" s="55" t="s">
        <v>69</v>
      </c>
    </row>
    <row r="120" spans="1:32" s="13" customFormat="1" ht="89.25" customHeight="1" x14ac:dyDescent="0.2">
      <c r="A120" s="69"/>
      <c r="B120" s="10" t="s">
        <v>38</v>
      </c>
      <c r="C120" s="56">
        <f>SUM(D120:P120)</f>
        <v>3092837953.2900004</v>
      </c>
      <c r="D120" s="12">
        <f>SUM(D124+D128+D132)</f>
        <v>345819617.98000002</v>
      </c>
      <c r="E120" s="12">
        <f t="shared" ref="E120:P122" si="42">SUM(E124+E128+E132)</f>
        <v>227470663.52000001</v>
      </c>
      <c r="F120" s="12">
        <f t="shared" si="42"/>
        <v>229049788.59</v>
      </c>
      <c r="G120" s="12">
        <f t="shared" si="42"/>
        <v>229049788.31999999</v>
      </c>
      <c r="H120" s="12">
        <f t="shared" si="42"/>
        <v>229049788.31999999</v>
      </c>
      <c r="I120" s="12">
        <f t="shared" si="42"/>
        <v>229049788.31999999</v>
      </c>
      <c r="J120" s="12">
        <f t="shared" si="42"/>
        <v>229049788.31999999</v>
      </c>
      <c r="K120" s="12">
        <f t="shared" si="42"/>
        <v>229049788.31999999</v>
      </c>
      <c r="L120" s="12">
        <f t="shared" si="42"/>
        <v>229049788.31999999</v>
      </c>
      <c r="M120" s="12">
        <f t="shared" si="42"/>
        <v>229049788.31999999</v>
      </c>
      <c r="N120" s="12">
        <f t="shared" si="42"/>
        <v>229049788.31999999</v>
      </c>
      <c r="O120" s="12">
        <f t="shared" si="42"/>
        <v>229049788.31999999</v>
      </c>
      <c r="P120" s="12">
        <f t="shared" si="42"/>
        <v>229049788.31999999</v>
      </c>
      <c r="Q120" s="69"/>
      <c r="R120" s="7" t="s">
        <v>69</v>
      </c>
      <c r="S120" s="7" t="s">
        <v>69</v>
      </c>
      <c r="T120" s="7" t="s">
        <v>69</v>
      </c>
      <c r="U120" s="7" t="s">
        <v>69</v>
      </c>
      <c r="V120" s="7" t="s">
        <v>69</v>
      </c>
      <c r="W120" s="7" t="s">
        <v>69</v>
      </c>
      <c r="X120" s="7" t="s">
        <v>69</v>
      </c>
      <c r="Y120" s="7" t="s">
        <v>69</v>
      </c>
      <c r="Z120" s="7" t="s">
        <v>69</v>
      </c>
      <c r="AA120" s="7" t="s">
        <v>69</v>
      </c>
      <c r="AB120" s="7" t="s">
        <v>69</v>
      </c>
      <c r="AC120" s="7" t="s">
        <v>69</v>
      </c>
      <c r="AD120" s="7" t="s">
        <v>69</v>
      </c>
      <c r="AE120" s="7" t="s">
        <v>69</v>
      </c>
      <c r="AF120" s="7" t="s">
        <v>69</v>
      </c>
    </row>
    <row r="121" spans="1:32" s="13" customFormat="1" ht="73.5" customHeight="1" x14ac:dyDescent="0.2">
      <c r="A121" s="69"/>
      <c r="B121" s="10" t="s">
        <v>39</v>
      </c>
      <c r="C121" s="56">
        <f>SUM(D121:P121)</f>
        <v>83310987.700000018</v>
      </c>
      <c r="D121" s="12">
        <f>SUM(D125+D129+D133)</f>
        <v>45415552.899999999</v>
      </c>
      <c r="E121" s="12">
        <f t="shared" si="42"/>
        <v>3157952.9</v>
      </c>
      <c r="F121" s="12">
        <f t="shared" si="42"/>
        <v>3157952.9</v>
      </c>
      <c r="G121" s="12">
        <f t="shared" si="42"/>
        <v>3157952.9</v>
      </c>
      <c r="H121" s="12">
        <f t="shared" si="42"/>
        <v>3157952.9</v>
      </c>
      <c r="I121" s="12">
        <f t="shared" si="42"/>
        <v>3157952.9</v>
      </c>
      <c r="J121" s="12">
        <f t="shared" si="42"/>
        <v>3157952.9</v>
      </c>
      <c r="K121" s="12">
        <f t="shared" si="42"/>
        <v>3157952.9</v>
      </c>
      <c r="L121" s="12">
        <f t="shared" si="42"/>
        <v>3157952.9</v>
      </c>
      <c r="M121" s="12">
        <f t="shared" si="42"/>
        <v>3157952.9</v>
      </c>
      <c r="N121" s="12">
        <f t="shared" si="42"/>
        <v>3157952.9</v>
      </c>
      <c r="O121" s="12">
        <f t="shared" si="42"/>
        <v>3157952.9</v>
      </c>
      <c r="P121" s="12">
        <f t="shared" si="42"/>
        <v>3157952.9</v>
      </c>
      <c r="Q121" s="69"/>
      <c r="R121" s="55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s="13" customFormat="1" ht="42" customHeight="1" x14ac:dyDescent="0.2">
      <c r="A122" s="70"/>
      <c r="B122" s="10" t="s">
        <v>40</v>
      </c>
      <c r="C122" s="12">
        <f>SUM(D122:P122)</f>
        <v>18110400</v>
      </c>
      <c r="D122" s="12">
        <f>SUM(D126+D130+D134)</f>
        <v>18110400</v>
      </c>
      <c r="E122" s="12">
        <f t="shared" si="42"/>
        <v>0</v>
      </c>
      <c r="F122" s="12">
        <f t="shared" si="42"/>
        <v>0</v>
      </c>
      <c r="G122" s="12">
        <f t="shared" si="42"/>
        <v>0</v>
      </c>
      <c r="H122" s="12">
        <f t="shared" si="42"/>
        <v>0</v>
      </c>
      <c r="I122" s="12">
        <f t="shared" si="42"/>
        <v>0</v>
      </c>
      <c r="J122" s="12">
        <f t="shared" si="42"/>
        <v>0</v>
      </c>
      <c r="K122" s="12">
        <f t="shared" si="42"/>
        <v>0</v>
      </c>
      <c r="L122" s="12">
        <f t="shared" si="42"/>
        <v>0</v>
      </c>
      <c r="M122" s="12">
        <f t="shared" si="42"/>
        <v>0</v>
      </c>
      <c r="N122" s="12">
        <f t="shared" si="42"/>
        <v>0</v>
      </c>
      <c r="O122" s="12">
        <f t="shared" si="42"/>
        <v>0</v>
      </c>
      <c r="P122" s="12">
        <f t="shared" si="42"/>
        <v>0</v>
      </c>
      <c r="Q122" s="69"/>
      <c r="R122" s="55" t="s">
        <v>69</v>
      </c>
      <c r="S122" s="7" t="s">
        <v>69</v>
      </c>
      <c r="T122" s="7" t="s">
        <v>69</v>
      </c>
      <c r="U122" s="7" t="s">
        <v>69</v>
      </c>
      <c r="V122" s="7" t="s">
        <v>69</v>
      </c>
      <c r="W122" s="7" t="s">
        <v>69</v>
      </c>
      <c r="X122" s="7" t="s">
        <v>69</v>
      </c>
      <c r="Y122" s="7" t="s">
        <v>69</v>
      </c>
      <c r="Z122" s="7" t="s">
        <v>69</v>
      </c>
      <c r="AA122" s="7" t="s">
        <v>69</v>
      </c>
      <c r="AB122" s="7" t="s">
        <v>69</v>
      </c>
      <c r="AC122" s="7" t="s">
        <v>69</v>
      </c>
      <c r="AD122" s="7" t="s">
        <v>69</v>
      </c>
      <c r="AE122" s="7" t="s">
        <v>69</v>
      </c>
      <c r="AF122" s="7" t="s">
        <v>69</v>
      </c>
    </row>
    <row r="123" spans="1:32" s="13" customFormat="1" ht="24.75" customHeight="1" x14ac:dyDescent="0.2">
      <c r="A123" s="72" t="s">
        <v>110</v>
      </c>
      <c r="B123" s="10" t="s">
        <v>35</v>
      </c>
      <c r="C123" s="12">
        <f>SUM(C124:C126)</f>
        <v>2825946329.5599999</v>
      </c>
      <c r="D123" s="12">
        <f t="shared" ref="D123:P123" si="43">SUM(D124:D126)</f>
        <v>301710573.03999996</v>
      </c>
      <c r="E123" s="12">
        <f t="shared" si="43"/>
        <v>210314418.83000001</v>
      </c>
      <c r="F123" s="12">
        <f t="shared" si="43"/>
        <v>210356485.49000001</v>
      </c>
      <c r="G123" s="12">
        <f t="shared" si="43"/>
        <v>210356485.22</v>
      </c>
      <c r="H123" s="12">
        <f t="shared" si="43"/>
        <v>210356485.22</v>
      </c>
      <c r="I123" s="12">
        <f t="shared" si="43"/>
        <v>210356485.22</v>
      </c>
      <c r="J123" s="12">
        <f t="shared" si="43"/>
        <v>210356485.22</v>
      </c>
      <c r="K123" s="12">
        <f t="shared" si="43"/>
        <v>210356485.22</v>
      </c>
      <c r="L123" s="12">
        <f t="shared" si="43"/>
        <v>210356485.22</v>
      </c>
      <c r="M123" s="12">
        <f t="shared" si="43"/>
        <v>210356485.22</v>
      </c>
      <c r="N123" s="12">
        <f t="shared" si="43"/>
        <v>210356485.22</v>
      </c>
      <c r="O123" s="12">
        <f t="shared" si="43"/>
        <v>210356485.22</v>
      </c>
      <c r="P123" s="12">
        <f t="shared" si="43"/>
        <v>210356485.22</v>
      </c>
      <c r="Q123" s="57"/>
      <c r="R123" s="55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s="13" customFormat="1" ht="42.75" customHeight="1" x14ac:dyDescent="0.2">
      <c r="A124" s="73"/>
      <c r="B124" s="10" t="s">
        <v>38</v>
      </c>
      <c r="C124" s="12">
        <f>SUM(D124:P124)</f>
        <v>2768703653.8499999</v>
      </c>
      <c r="D124" s="12">
        <f t="shared" ref="D124:P124" si="44">SUM(D118+D95+D53+D49+D33+D29+D25)</f>
        <v>282363332.13</v>
      </c>
      <c r="E124" s="12">
        <f t="shared" si="44"/>
        <v>207156465.93000001</v>
      </c>
      <c r="F124" s="12">
        <f t="shared" si="44"/>
        <v>207198532.59</v>
      </c>
      <c r="G124" s="12">
        <f t="shared" si="44"/>
        <v>207198532.31999999</v>
      </c>
      <c r="H124" s="12">
        <f t="shared" si="44"/>
        <v>207198532.31999999</v>
      </c>
      <c r="I124" s="12">
        <f t="shared" si="44"/>
        <v>207198532.31999999</v>
      </c>
      <c r="J124" s="12">
        <f t="shared" si="44"/>
        <v>207198532.31999999</v>
      </c>
      <c r="K124" s="12">
        <f t="shared" si="44"/>
        <v>207198532.31999999</v>
      </c>
      <c r="L124" s="12">
        <f t="shared" si="44"/>
        <v>207198532.31999999</v>
      </c>
      <c r="M124" s="12">
        <f t="shared" si="44"/>
        <v>207198532.31999999</v>
      </c>
      <c r="N124" s="12">
        <f t="shared" si="44"/>
        <v>207198532.31999999</v>
      </c>
      <c r="O124" s="12">
        <f t="shared" si="44"/>
        <v>207198532.31999999</v>
      </c>
      <c r="P124" s="12">
        <f t="shared" si="44"/>
        <v>207198532.31999999</v>
      </c>
      <c r="Q124" s="57"/>
      <c r="R124" s="55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s="13" customFormat="1" ht="82.5" customHeight="1" x14ac:dyDescent="0.2">
      <c r="A125" s="73"/>
      <c r="B125" s="10" t="s">
        <v>39</v>
      </c>
      <c r="C125" s="12">
        <f>SUM(D125:P125)</f>
        <v>52385889.309999987</v>
      </c>
      <c r="D125" s="12">
        <f t="shared" ref="D125:P125" si="45">SUM(D54+D34+D30+D26)</f>
        <v>14490454.51</v>
      </c>
      <c r="E125" s="12">
        <f t="shared" si="45"/>
        <v>3157952.9</v>
      </c>
      <c r="F125" s="12">
        <f t="shared" si="45"/>
        <v>3157952.9</v>
      </c>
      <c r="G125" s="12">
        <f t="shared" si="45"/>
        <v>3157952.9</v>
      </c>
      <c r="H125" s="12">
        <f t="shared" si="45"/>
        <v>3157952.9</v>
      </c>
      <c r="I125" s="12">
        <f t="shared" si="45"/>
        <v>3157952.9</v>
      </c>
      <c r="J125" s="12">
        <f t="shared" si="45"/>
        <v>3157952.9</v>
      </c>
      <c r="K125" s="12">
        <f t="shared" si="45"/>
        <v>3157952.9</v>
      </c>
      <c r="L125" s="12">
        <f t="shared" si="45"/>
        <v>3157952.9</v>
      </c>
      <c r="M125" s="12">
        <f t="shared" si="45"/>
        <v>3157952.9</v>
      </c>
      <c r="N125" s="12">
        <f t="shared" si="45"/>
        <v>3157952.9</v>
      </c>
      <c r="O125" s="12">
        <f t="shared" si="45"/>
        <v>3157952.9</v>
      </c>
      <c r="P125" s="12">
        <f t="shared" si="45"/>
        <v>3157952.9</v>
      </c>
      <c r="Q125" s="57"/>
      <c r="R125" s="55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s="13" customFormat="1" ht="55.9" customHeight="1" x14ac:dyDescent="0.2">
      <c r="A126" s="74"/>
      <c r="B126" s="10" t="s">
        <v>40</v>
      </c>
      <c r="C126" s="12">
        <f>SUM(D126:P126)</f>
        <v>4856786.4000000004</v>
      </c>
      <c r="D126" s="12">
        <f t="shared" ref="D126:P126" si="46">SUM(D35+D31+D27)</f>
        <v>4856786.4000000004</v>
      </c>
      <c r="E126" s="12">
        <f t="shared" si="46"/>
        <v>0</v>
      </c>
      <c r="F126" s="12">
        <f t="shared" si="46"/>
        <v>0</v>
      </c>
      <c r="G126" s="12">
        <f t="shared" si="46"/>
        <v>0</v>
      </c>
      <c r="H126" s="12">
        <f t="shared" si="46"/>
        <v>0</v>
      </c>
      <c r="I126" s="12">
        <f t="shared" si="46"/>
        <v>0</v>
      </c>
      <c r="J126" s="12">
        <f t="shared" si="46"/>
        <v>0</v>
      </c>
      <c r="K126" s="12">
        <f t="shared" si="46"/>
        <v>0</v>
      </c>
      <c r="L126" s="12">
        <f t="shared" si="46"/>
        <v>0</v>
      </c>
      <c r="M126" s="12">
        <f t="shared" si="46"/>
        <v>0</v>
      </c>
      <c r="N126" s="12">
        <f t="shared" si="46"/>
        <v>0</v>
      </c>
      <c r="O126" s="12">
        <f t="shared" si="46"/>
        <v>0</v>
      </c>
      <c r="P126" s="12">
        <f t="shared" si="46"/>
        <v>0</v>
      </c>
      <c r="Q126" s="57"/>
      <c r="R126" s="55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s="13" customFormat="1" ht="55.9" customHeight="1" x14ac:dyDescent="0.2">
      <c r="A127" s="62" t="s">
        <v>111</v>
      </c>
      <c r="B127" s="10" t="s">
        <v>35</v>
      </c>
      <c r="C127" s="12">
        <f>SUM(C128:C130)</f>
        <v>40307453.859999999</v>
      </c>
      <c r="D127" s="12">
        <f>SUM(D128:D130)</f>
        <v>40307453.859999999</v>
      </c>
      <c r="E127" s="12">
        <f t="shared" ref="E127:P127" si="47">SUM(E128:E130)</f>
        <v>0</v>
      </c>
      <c r="F127" s="12">
        <f t="shared" si="47"/>
        <v>0</v>
      </c>
      <c r="G127" s="12">
        <f t="shared" si="47"/>
        <v>0</v>
      </c>
      <c r="H127" s="12">
        <f t="shared" si="47"/>
        <v>0</v>
      </c>
      <c r="I127" s="12">
        <f t="shared" si="47"/>
        <v>0</v>
      </c>
      <c r="J127" s="12">
        <f t="shared" si="47"/>
        <v>0</v>
      </c>
      <c r="K127" s="12">
        <f t="shared" si="47"/>
        <v>0</v>
      </c>
      <c r="L127" s="12">
        <f t="shared" si="47"/>
        <v>0</v>
      </c>
      <c r="M127" s="12">
        <f t="shared" si="47"/>
        <v>0</v>
      </c>
      <c r="N127" s="12">
        <f t="shared" si="47"/>
        <v>0</v>
      </c>
      <c r="O127" s="12">
        <f t="shared" si="47"/>
        <v>0</v>
      </c>
      <c r="P127" s="12">
        <f t="shared" si="47"/>
        <v>0</v>
      </c>
      <c r="Q127" s="57"/>
      <c r="R127" s="55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13" customFormat="1" ht="55.9" customHeight="1" x14ac:dyDescent="0.2">
      <c r="A128" s="63"/>
      <c r="B128" s="10" t="s">
        <v>38</v>
      </c>
      <c r="C128" s="12">
        <f>SUM(D128:P128)</f>
        <v>29792513.859999999</v>
      </c>
      <c r="D128" s="12">
        <f t="shared" ref="D128:P128" si="48">SUM(D41+D37+D45)</f>
        <v>29792513.859999999</v>
      </c>
      <c r="E128" s="12">
        <f t="shared" si="48"/>
        <v>0</v>
      </c>
      <c r="F128" s="12">
        <f t="shared" si="48"/>
        <v>0</v>
      </c>
      <c r="G128" s="12">
        <f t="shared" si="48"/>
        <v>0</v>
      </c>
      <c r="H128" s="12">
        <f t="shared" si="48"/>
        <v>0</v>
      </c>
      <c r="I128" s="12">
        <f t="shared" si="48"/>
        <v>0</v>
      </c>
      <c r="J128" s="12">
        <f t="shared" si="48"/>
        <v>0</v>
      </c>
      <c r="K128" s="12">
        <f t="shared" si="48"/>
        <v>0</v>
      </c>
      <c r="L128" s="12">
        <f t="shared" si="48"/>
        <v>0</v>
      </c>
      <c r="M128" s="12">
        <f t="shared" si="48"/>
        <v>0</v>
      </c>
      <c r="N128" s="12">
        <f t="shared" si="48"/>
        <v>0</v>
      </c>
      <c r="O128" s="12">
        <f t="shared" si="48"/>
        <v>0</v>
      </c>
      <c r="P128" s="12">
        <f t="shared" si="48"/>
        <v>0</v>
      </c>
      <c r="Q128" s="57"/>
      <c r="R128" s="55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s="13" customFormat="1" ht="84" customHeight="1" x14ac:dyDescent="0.2">
      <c r="A129" s="63"/>
      <c r="B129" s="10" t="s">
        <v>39</v>
      </c>
      <c r="C129" s="12">
        <f>SUM(D129:P129)</f>
        <v>7360458</v>
      </c>
      <c r="D129" s="12">
        <f t="shared" ref="D129:P129" si="49">SUM(D38+D42+D46)</f>
        <v>7360458</v>
      </c>
      <c r="E129" s="12">
        <f t="shared" si="49"/>
        <v>0</v>
      </c>
      <c r="F129" s="12">
        <f t="shared" si="49"/>
        <v>0</v>
      </c>
      <c r="G129" s="12">
        <f t="shared" si="49"/>
        <v>0</v>
      </c>
      <c r="H129" s="12">
        <f t="shared" si="49"/>
        <v>0</v>
      </c>
      <c r="I129" s="12">
        <f t="shared" si="49"/>
        <v>0</v>
      </c>
      <c r="J129" s="12">
        <f t="shared" si="49"/>
        <v>0</v>
      </c>
      <c r="K129" s="12">
        <f t="shared" si="49"/>
        <v>0</v>
      </c>
      <c r="L129" s="12">
        <f t="shared" si="49"/>
        <v>0</v>
      </c>
      <c r="M129" s="12">
        <f t="shared" si="49"/>
        <v>0</v>
      </c>
      <c r="N129" s="12">
        <f t="shared" si="49"/>
        <v>0</v>
      </c>
      <c r="O129" s="12">
        <f t="shared" si="49"/>
        <v>0</v>
      </c>
      <c r="P129" s="12">
        <f t="shared" si="49"/>
        <v>0</v>
      </c>
      <c r="Q129" s="57"/>
      <c r="R129" s="55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s="13" customFormat="1" ht="55.9" customHeight="1" x14ac:dyDescent="0.2">
      <c r="A130" s="64"/>
      <c r="B130" s="10" t="s">
        <v>40</v>
      </c>
      <c r="C130" s="12">
        <f>SUM(D130:P130)</f>
        <v>3154482</v>
      </c>
      <c r="D130" s="12">
        <f t="shared" ref="D130:P130" si="50">SUM(D39+D43+D46)</f>
        <v>3154482</v>
      </c>
      <c r="E130" s="12">
        <f t="shared" si="50"/>
        <v>0</v>
      </c>
      <c r="F130" s="12">
        <f t="shared" si="50"/>
        <v>0</v>
      </c>
      <c r="G130" s="12">
        <f t="shared" si="50"/>
        <v>0</v>
      </c>
      <c r="H130" s="12">
        <f t="shared" si="50"/>
        <v>0</v>
      </c>
      <c r="I130" s="12">
        <f t="shared" si="50"/>
        <v>0</v>
      </c>
      <c r="J130" s="12">
        <f t="shared" si="50"/>
        <v>0</v>
      </c>
      <c r="K130" s="12">
        <f t="shared" si="50"/>
        <v>0</v>
      </c>
      <c r="L130" s="12">
        <f t="shared" si="50"/>
        <v>0</v>
      </c>
      <c r="M130" s="12">
        <f t="shared" si="50"/>
        <v>0</v>
      </c>
      <c r="N130" s="12">
        <f t="shared" si="50"/>
        <v>0</v>
      </c>
      <c r="O130" s="12">
        <f t="shared" si="50"/>
        <v>0</v>
      </c>
      <c r="P130" s="12">
        <f t="shared" si="50"/>
        <v>0</v>
      </c>
      <c r="Q130" s="57"/>
      <c r="R130" s="55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13" customFormat="1" ht="79.900000000000006" customHeight="1" x14ac:dyDescent="0.2">
      <c r="A131" s="62" t="s">
        <v>112</v>
      </c>
      <c r="B131" s="10" t="s">
        <v>35</v>
      </c>
      <c r="C131" s="58">
        <f>SUM(C132:C134)</f>
        <v>328005557.56999999</v>
      </c>
      <c r="D131" s="58">
        <f>SUM(D132:D134)</f>
        <v>67327543.980000004</v>
      </c>
      <c r="E131" s="58">
        <f t="shared" ref="E131:P131" si="51">SUM(E132:E134)</f>
        <v>20314197.59</v>
      </c>
      <c r="F131" s="58">
        <f t="shared" si="51"/>
        <v>21851256</v>
      </c>
      <c r="G131" s="58">
        <f t="shared" si="51"/>
        <v>21851256</v>
      </c>
      <c r="H131" s="58">
        <f t="shared" si="51"/>
        <v>21851256</v>
      </c>
      <c r="I131" s="58">
        <f t="shared" si="51"/>
        <v>21851256</v>
      </c>
      <c r="J131" s="58">
        <f t="shared" si="51"/>
        <v>21851256</v>
      </c>
      <c r="K131" s="58">
        <f t="shared" si="51"/>
        <v>21851256</v>
      </c>
      <c r="L131" s="58">
        <f t="shared" si="51"/>
        <v>21851256</v>
      </c>
      <c r="M131" s="58">
        <f t="shared" si="51"/>
        <v>21851256</v>
      </c>
      <c r="N131" s="58">
        <f t="shared" si="51"/>
        <v>21851256</v>
      </c>
      <c r="O131" s="58">
        <f t="shared" si="51"/>
        <v>21851256</v>
      </c>
      <c r="P131" s="58">
        <f t="shared" si="51"/>
        <v>21851256</v>
      </c>
      <c r="Q131" s="17" t="s">
        <v>74</v>
      </c>
      <c r="R131" s="55" t="s">
        <v>69</v>
      </c>
      <c r="S131" s="7" t="s">
        <v>69</v>
      </c>
      <c r="T131" s="7" t="s">
        <v>69</v>
      </c>
      <c r="U131" s="7" t="s">
        <v>69</v>
      </c>
      <c r="V131" s="7" t="s">
        <v>69</v>
      </c>
      <c r="W131" s="7" t="s">
        <v>69</v>
      </c>
      <c r="X131" s="7" t="s">
        <v>69</v>
      </c>
      <c r="Y131" s="7" t="s">
        <v>69</v>
      </c>
      <c r="Z131" s="7" t="s">
        <v>69</v>
      </c>
      <c r="AA131" s="7" t="s">
        <v>69</v>
      </c>
      <c r="AB131" s="7" t="s">
        <v>69</v>
      </c>
      <c r="AC131" s="7" t="s">
        <v>69</v>
      </c>
      <c r="AD131" s="7" t="s">
        <v>69</v>
      </c>
      <c r="AE131" s="7" t="s">
        <v>69</v>
      </c>
      <c r="AF131" s="7" t="s">
        <v>69</v>
      </c>
    </row>
    <row r="132" spans="1:32" s="13" customFormat="1" ht="88.5" customHeight="1" x14ac:dyDescent="0.2">
      <c r="A132" s="63"/>
      <c r="B132" s="10" t="s">
        <v>38</v>
      </c>
      <c r="C132" s="12">
        <f>SUM(D132:P132)</f>
        <v>294341785.57999998</v>
      </c>
      <c r="D132" s="56">
        <f t="shared" ref="D132:P134" si="52">SUM(D77)</f>
        <v>33663771.990000002</v>
      </c>
      <c r="E132" s="56">
        <f t="shared" si="52"/>
        <v>20314197.59</v>
      </c>
      <c r="F132" s="56">
        <f t="shared" si="52"/>
        <v>21851256</v>
      </c>
      <c r="G132" s="56">
        <f t="shared" si="52"/>
        <v>21851256</v>
      </c>
      <c r="H132" s="56">
        <f t="shared" si="52"/>
        <v>21851256</v>
      </c>
      <c r="I132" s="56">
        <f t="shared" si="52"/>
        <v>21851256</v>
      </c>
      <c r="J132" s="56">
        <f t="shared" si="52"/>
        <v>21851256</v>
      </c>
      <c r="K132" s="56">
        <f t="shared" si="52"/>
        <v>21851256</v>
      </c>
      <c r="L132" s="56">
        <f t="shared" si="52"/>
        <v>21851256</v>
      </c>
      <c r="M132" s="56">
        <f t="shared" si="52"/>
        <v>21851256</v>
      </c>
      <c r="N132" s="56">
        <f t="shared" si="52"/>
        <v>21851256</v>
      </c>
      <c r="O132" s="56">
        <f t="shared" si="52"/>
        <v>21851256</v>
      </c>
      <c r="P132" s="56">
        <f t="shared" si="52"/>
        <v>21851256</v>
      </c>
      <c r="Q132" s="19"/>
      <c r="R132" s="55" t="s">
        <v>69</v>
      </c>
      <c r="S132" s="7" t="s">
        <v>69</v>
      </c>
      <c r="T132" s="7" t="s">
        <v>69</v>
      </c>
      <c r="U132" s="7" t="s">
        <v>69</v>
      </c>
      <c r="V132" s="7" t="s">
        <v>69</v>
      </c>
      <c r="W132" s="7" t="s">
        <v>69</v>
      </c>
      <c r="X132" s="7" t="s">
        <v>69</v>
      </c>
      <c r="Y132" s="7" t="s">
        <v>69</v>
      </c>
      <c r="Z132" s="7" t="s">
        <v>69</v>
      </c>
      <c r="AA132" s="7" t="s">
        <v>69</v>
      </c>
      <c r="AB132" s="7" t="s">
        <v>69</v>
      </c>
      <c r="AC132" s="7" t="s">
        <v>69</v>
      </c>
      <c r="AD132" s="7" t="s">
        <v>69</v>
      </c>
      <c r="AE132" s="7" t="s">
        <v>69</v>
      </c>
      <c r="AF132" s="7" t="s">
        <v>69</v>
      </c>
    </row>
    <row r="133" spans="1:32" s="13" customFormat="1" ht="88.5" customHeight="1" x14ac:dyDescent="0.2">
      <c r="A133" s="63"/>
      <c r="B133" s="10" t="s">
        <v>39</v>
      </c>
      <c r="C133" s="12">
        <f>SUM(D133:P133)</f>
        <v>23564640.390000001</v>
      </c>
      <c r="D133" s="56">
        <f t="shared" si="52"/>
        <v>23564640.390000001</v>
      </c>
      <c r="E133" s="56">
        <f t="shared" si="52"/>
        <v>0</v>
      </c>
      <c r="F133" s="56">
        <f t="shared" si="52"/>
        <v>0</v>
      </c>
      <c r="G133" s="56">
        <f t="shared" si="52"/>
        <v>0</v>
      </c>
      <c r="H133" s="56">
        <f t="shared" si="52"/>
        <v>0</v>
      </c>
      <c r="I133" s="56">
        <f t="shared" si="52"/>
        <v>0</v>
      </c>
      <c r="J133" s="56">
        <f t="shared" si="52"/>
        <v>0</v>
      </c>
      <c r="K133" s="56">
        <f t="shared" si="52"/>
        <v>0</v>
      </c>
      <c r="L133" s="56">
        <f t="shared" si="52"/>
        <v>0</v>
      </c>
      <c r="M133" s="56">
        <f t="shared" si="52"/>
        <v>0</v>
      </c>
      <c r="N133" s="56">
        <f t="shared" si="52"/>
        <v>0</v>
      </c>
      <c r="O133" s="56">
        <f t="shared" si="52"/>
        <v>0</v>
      </c>
      <c r="P133" s="56">
        <f t="shared" si="52"/>
        <v>0</v>
      </c>
      <c r="Q133" s="19"/>
      <c r="R133" s="55" t="s">
        <v>69</v>
      </c>
      <c r="S133" s="7" t="s">
        <v>69</v>
      </c>
      <c r="T133" s="7" t="s">
        <v>69</v>
      </c>
      <c r="U133" s="7" t="s">
        <v>69</v>
      </c>
      <c r="V133" s="7" t="s">
        <v>69</v>
      </c>
      <c r="W133" s="7" t="s">
        <v>69</v>
      </c>
      <c r="X133" s="7" t="s">
        <v>69</v>
      </c>
      <c r="Y133" s="7" t="s">
        <v>69</v>
      </c>
      <c r="Z133" s="7" t="s">
        <v>69</v>
      </c>
      <c r="AA133" s="7" t="s">
        <v>69</v>
      </c>
      <c r="AB133" s="7" t="s">
        <v>69</v>
      </c>
      <c r="AC133" s="7" t="s">
        <v>69</v>
      </c>
      <c r="AD133" s="7" t="s">
        <v>69</v>
      </c>
      <c r="AE133" s="7" t="s">
        <v>69</v>
      </c>
      <c r="AF133" s="7" t="s">
        <v>69</v>
      </c>
    </row>
    <row r="134" spans="1:32" s="13" customFormat="1" ht="66" customHeight="1" x14ac:dyDescent="0.2">
      <c r="A134" s="64"/>
      <c r="B134" s="10" t="s">
        <v>40</v>
      </c>
      <c r="C134" s="12">
        <f>SUM(D134:P134)</f>
        <v>10099131.6</v>
      </c>
      <c r="D134" s="56">
        <f t="shared" si="52"/>
        <v>10099131.6</v>
      </c>
      <c r="E134" s="56">
        <f t="shared" si="52"/>
        <v>0</v>
      </c>
      <c r="F134" s="56">
        <f t="shared" si="52"/>
        <v>0</v>
      </c>
      <c r="G134" s="56">
        <f t="shared" si="52"/>
        <v>0</v>
      </c>
      <c r="H134" s="56">
        <f t="shared" si="52"/>
        <v>0</v>
      </c>
      <c r="I134" s="56">
        <f t="shared" si="52"/>
        <v>0</v>
      </c>
      <c r="J134" s="56">
        <f t="shared" si="52"/>
        <v>0</v>
      </c>
      <c r="K134" s="56">
        <f t="shared" si="52"/>
        <v>0</v>
      </c>
      <c r="L134" s="56">
        <f t="shared" si="52"/>
        <v>0</v>
      </c>
      <c r="M134" s="56">
        <f t="shared" si="52"/>
        <v>0</v>
      </c>
      <c r="N134" s="56">
        <f t="shared" si="52"/>
        <v>0</v>
      </c>
      <c r="O134" s="56">
        <f t="shared" si="52"/>
        <v>0</v>
      </c>
      <c r="P134" s="56">
        <f t="shared" si="52"/>
        <v>0</v>
      </c>
      <c r="Q134" s="59"/>
      <c r="R134" s="55" t="s">
        <v>69</v>
      </c>
      <c r="S134" s="7" t="s">
        <v>69</v>
      </c>
      <c r="T134" s="7" t="s">
        <v>69</v>
      </c>
      <c r="U134" s="7" t="s">
        <v>69</v>
      </c>
      <c r="V134" s="7" t="s">
        <v>69</v>
      </c>
      <c r="W134" s="7" t="s">
        <v>69</v>
      </c>
      <c r="X134" s="7" t="s">
        <v>69</v>
      </c>
      <c r="Y134" s="7" t="s">
        <v>69</v>
      </c>
      <c r="Z134" s="7" t="s">
        <v>69</v>
      </c>
      <c r="AA134" s="7" t="s">
        <v>69</v>
      </c>
      <c r="AB134" s="7" t="s">
        <v>69</v>
      </c>
      <c r="AC134" s="7" t="s">
        <v>69</v>
      </c>
      <c r="AD134" s="7" t="s">
        <v>69</v>
      </c>
      <c r="AE134" s="7" t="s">
        <v>69</v>
      </c>
      <c r="AF134" s="7" t="s">
        <v>69</v>
      </c>
    </row>
    <row r="135" spans="1:32" ht="27.75" customHeight="1" x14ac:dyDescent="0.2">
      <c r="A135" s="38" t="s">
        <v>113</v>
      </c>
      <c r="G135" s="60"/>
    </row>
    <row r="136" spans="1:32" x14ac:dyDescent="0.2">
      <c r="D136" s="61">
        <f>D131+D123</f>
        <v>369038117.01999998</v>
      </c>
      <c r="E136" s="61">
        <f t="shared" ref="E136:G136" si="53">E131+E123</f>
        <v>230628616.42000002</v>
      </c>
      <c r="F136" s="61">
        <f t="shared" si="53"/>
        <v>232207741.49000001</v>
      </c>
      <c r="G136" s="61">
        <f t="shared" si="53"/>
        <v>232207741.22</v>
      </c>
    </row>
  </sheetData>
  <mergeCells count="282">
    <mergeCell ref="A5:AF6"/>
    <mergeCell ref="A8:A9"/>
    <mergeCell ref="B8:B9"/>
    <mergeCell ref="C8:C9"/>
    <mergeCell ref="D8:P8"/>
    <mergeCell ref="Q8:Q9"/>
    <mergeCell ref="R8:R9"/>
    <mergeCell ref="S8:AE8"/>
    <mergeCell ref="AF8:AF9"/>
    <mergeCell ref="A32:A35"/>
    <mergeCell ref="Q36:Q47"/>
    <mergeCell ref="A48:A51"/>
    <mergeCell ref="Q48:Q49"/>
    <mergeCell ref="R48:R49"/>
    <mergeCell ref="S48:S49"/>
    <mergeCell ref="A10:AF10"/>
    <mergeCell ref="A11:Q16"/>
    <mergeCell ref="A17:AF17"/>
    <mergeCell ref="A18:AF18"/>
    <mergeCell ref="A19:AF19"/>
    <mergeCell ref="A20:A23"/>
    <mergeCell ref="Q20:Q31"/>
    <mergeCell ref="A24:A27"/>
    <mergeCell ref="A28:A31"/>
    <mergeCell ref="AF48:AF49"/>
    <mergeCell ref="A52:A55"/>
    <mergeCell ref="R52:R55"/>
    <mergeCell ref="S52:S55"/>
    <mergeCell ref="T52:T55"/>
    <mergeCell ref="U52:U55"/>
    <mergeCell ref="V52:V55"/>
    <mergeCell ref="W52:W55"/>
    <mergeCell ref="X52:X55"/>
    <mergeCell ref="Y52:Y55"/>
    <mergeCell ref="Z48:Z49"/>
    <mergeCell ref="AA48:AA49"/>
    <mergeCell ref="AB48:AB49"/>
    <mergeCell ref="AC48:AC49"/>
    <mergeCell ref="AD48:AD49"/>
    <mergeCell ref="AE48:AE49"/>
    <mergeCell ref="T48:T49"/>
    <mergeCell ref="U48:U49"/>
    <mergeCell ref="V48:V49"/>
    <mergeCell ref="W48:W49"/>
    <mergeCell ref="X48:X49"/>
    <mergeCell ref="Y48:Y49"/>
    <mergeCell ref="AF52:AF55"/>
    <mergeCell ref="A56:A64"/>
    <mergeCell ref="B56:B58"/>
    <mergeCell ref="C56:C58"/>
    <mergeCell ref="D56:D58"/>
    <mergeCell ref="E57:E58"/>
    <mergeCell ref="F57:F58"/>
    <mergeCell ref="G57:G58"/>
    <mergeCell ref="H57:H58"/>
    <mergeCell ref="I57:I58"/>
    <mergeCell ref="Z52:Z55"/>
    <mergeCell ref="AA52:AA55"/>
    <mergeCell ref="AB52:AB55"/>
    <mergeCell ref="AC52:AC55"/>
    <mergeCell ref="AD52:AD55"/>
    <mergeCell ref="AE52:AE55"/>
    <mergeCell ref="P57:P58"/>
    <mergeCell ref="Q57:Q58"/>
    <mergeCell ref="B60:B61"/>
    <mergeCell ref="C60:C61"/>
    <mergeCell ref="D60:D61"/>
    <mergeCell ref="E60:E61"/>
    <mergeCell ref="F60:F61"/>
    <mergeCell ref="G60:G61"/>
    <mergeCell ref="H60:H61"/>
    <mergeCell ref="I60:I61"/>
    <mergeCell ref="J57:J58"/>
    <mergeCell ref="K57:K58"/>
    <mergeCell ref="L57:L58"/>
    <mergeCell ref="M57:M58"/>
    <mergeCell ref="N57:N58"/>
    <mergeCell ref="O57:O58"/>
    <mergeCell ref="K62:K64"/>
    <mergeCell ref="L62:L64"/>
    <mergeCell ref="M62:M64"/>
    <mergeCell ref="N62:N64"/>
    <mergeCell ref="O62:O64"/>
    <mergeCell ref="P62:P64"/>
    <mergeCell ref="P60:P61"/>
    <mergeCell ref="B62:B64"/>
    <mergeCell ref="C62:C64"/>
    <mergeCell ref="D62:D64"/>
    <mergeCell ref="E62:E64"/>
    <mergeCell ref="F62:F64"/>
    <mergeCell ref="G62:G64"/>
    <mergeCell ref="H62:H64"/>
    <mergeCell ref="I62:I64"/>
    <mergeCell ref="J62:J64"/>
    <mergeCell ref="J60:J61"/>
    <mergeCell ref="K60:K61"/>
    <mergeCell ref="L60:L61"/>
    <mergeCell ref="M60:M61"/>
    <mergeCell ref="N60:N61"/>
    <mergeCell ref="O60:O61"/>
    <mergeCell ref="A65:A68"/>
    <mergeCell ref="Q65:Q68"/>
    <mergeCell ref="A69:AF69"/>
    <mergeCell ref="A70:AF70"/>
    <mergeCell ref="A71:AF71"/>
    <mergeCell ref="A72:A75"/>
    <mergeCell ref="Q72:Q79"/>
    <mergeCell ref="R72:R75"/>
    <mergeCell ref="S72:S75"/>
    <mergeCell ref="T72:T75"/>
    <mergeCell ref="A76:A79"/>
    <mergeCell ref="A80:AF80"/>
    <mergeCell ref="A81:AF81"/>
    <mergeCell ref="A82:AF82"/>
    <mergeCell ref="A83:A84"/>
    <mergeCell ref="Q83:Q84"/>
    <mergeCell ref="AA72:AA75"/>
    <mergeCell ref="AB72:AB75"/>
    <mergeCell ref="AC72:AC75"/>
    <mergeCell ref="AD72:AD75"/>
    <mergeCell ref="AE72:AE75"/>
    <mergeCell ref="AF72:AF75"/>
    <mergeCell ref="U72:U75"/>
    <mergeCell ref="V72:V75"/>
    <mergeCell ref="W72:W75"/>
    <mergeCell ref="X72:X75"/>
    <mergeCell ref="Y72:Y75"/>
    <mergeCell ref="Z72:Z75"/>
    <mergeCell ref="A85:AF85"/>
    <mergeCell ref="A86:A87"/>
    <mergeCell ref="Q86:Q87"/>
    <mergeCell ref="R86:R87"/>
    <mergeCell ref="S86:S87"/>
    <mergeCell ref="T86:T87"/>
    <mergeCell ref="U86:U87"/>
    <mergeCell ref="V86:V87"/>
    <mergeCell ref="W86:W87"/>
    <mergeCell ref="X86:X87"/>
    <mergeCell ref="AE86:AE87"/>
    <mergeCell ref="AF86:AF87"/>
    <mergeCell ref="A88:A89"/>
    <mergeCell ref="Q88:Q89"/>
    <mergeCell ref="R88:R89"/>
    <mergeCell ref="S88:S89"/>
    <mergeCell ref="T88:T89"/>
    <mergeCell ref="U88:U89"/>
    <mergeCell ref="V88:V89"/>
    <mergeCell ref="W88:W89"/>
    <mergeCell ref="Y86:Y87"/>
    <mergeCell ref="Z86:Z87"/>
    <mergeCell ref="AA86:AA87"/>
    <mergeCell ref="AB86:AB87"/>
    <mergeCell ref="AC86:AC87"/>
    <mergeCell ref="AD86:AD87"/>
    <mergeCell ref="X88:X89"/>
    <mergeCell ref="Y88:Y89"/>
    <mergeCell ref="Z88:Z89"/>
    <mergeCell ref="AF88:AF89"/>
    <mergeCell ref="A91:A93"/>
    <mergeCell ref="Q91:Q93"/>
    <mergeCell ref="R91:R92"/>
    <mergeCell ref="S91:S92"/>
    <mergeCell ref="T91:T92"/>
    <mergeCell ref="U91:U92"/>
    <mergeCell ref="AB91:AB92"/>
    <mergeCell ref="AC91:AC92"/>
    <mergeCell ref="AD91:AD92"/>
    <mergeCell ref="AE91:AE92"/>
    <mergeCell ref="AF91:AF92"/>
    <mergeCell ref="B92:B93"/>
    <mergeCell ref="C92:C93"/>
    <mergeCell ref="D92:D93"/>
    <mergeCell ref="E92:E93"/>
    <mergeCell ref="F92:F93"/>
    <mergeCell ref="V91:V92"/>
    <mergeCell ref="W91:W92"/>
    <mergeCell ref="X91:X92"/>
    <mergeCell ref="Y91:Y92"/>
    <mergeCell ref="Z91:Z92"/>
    <mergeCell ref="AA91:AA92"/>
    <mergeCell ref="M92:M93"/>
    <mergeCell ref="N92:N93"/>
    <mergeCell ref="O92:O93"/>
    <mergeCell ref="P92:P93"/>
    <mergeCell ref="A94:A95"/>
    <mergeCell ref="Q94:Q95"/>
    <mergeCell ref="G92:G93"/>
    <mergeCell ref="H92:H93"/>
    <mergeCell ref="I92:I93"/>
    <mergeCell ref="J92:J93"/>
    <mergeCell ref="K92:K93"/>
    <mergeCell ref="L92:L93"/>
    <mergeCell ref="A96:AF96"/>
    <mergeCell ref="A97:AF97"/>
    <mergeCell ref="A98:AF98"/>
    <mergeCell ref="A99:A102"/>
    <mergeCell ref="A103:A110"/>
    <mergeCell ref="Q103:Q110"/>
    <mergeCell ref="R103:R104"/>
    <mergeCell ref="S103:S104"/>
    <mergeCell ref="T103:T104"/>
    <mergeCell ref="U103:U104"/>
    <mergeCell ref="AB103:AB104"/>
    <mergeCell ref="AC103:AC104"/>
    <mergeCell ref="AD103:AD104"/>
    <mergeCell ref="AE103:AE104"/>
    <mergeCell ref="AF103:AF104"/>
    <mergeCell ref="B106:B108"/>
    <mergeCell ref="C106:C108"/>
    <mergeCell ref="D106:D108"/>
    <mergeCell ref="E106:E108"/>
    <mergeCell ref="F106:F108"/>
    <mergeCell ref="V103:V104"/>
    <mergeCell ref="W103:W104"/>
    <mergeCell ref="X103:X104"/>
    <mergeCell ref="Y103:Y104"/>
    <mergeCell ref="Z103:Z104"/>
    <mergeCell ref="AA103:AA104"/>
    <mergeCell ref="O106:O108"/>
    <mergeCell ref="P106:P108"/>
    <mergeCell ref="R106:R108"/>
    <mergeCell ref="S106:S108"/>
    <mergeCell ref="G106:G108"/>
    <mergeCell ref="H106:H108"/>
    <mergeCell ref="I106:I108"/>
    <mergeCell ref="J106:J108"/>
    <mergeCell ref="K106:K108"/>
    <mergeCell ref="L106:L108"/>
    <mergeCell ref="AF106:AF108"/>
    <mergeCell ref="A111:A116"/>
    <mergeCell ref="Q111:Q116"/>
    <mergeCell ref="R111:R112"/>
    <mergeCell ref="S111:S112"/>
    <mergeCell ref="T111:T112"/>
    <mergeCell ref="U111:U112"/>
    <mergeCell ref="V111:V112"/>
    <mergeCell ref="W111:W112"/>
    <mergeCell ref="X111:X112"/>
    <mergeCell ref="Z106:Z108"/>
    <mergeCell ref="AA106:AA108"/>
    <mergeCell ref="AB106:AB108"/>
    <mergeCell ref="AC106:AC108"/>
    <mergeCell ref="AD106:AD108"/>
    <mergeCell ref="AE106:AE108"/>
    <mergeCell ref="T106:T108"/>
    <mergeCell ref="U106:U108"/>
    <mergeCell ref="V106:V108"/>
    <mergeCell ref="W106:W108"/>
    <mergeCell ref="X106:X108"/>
    <mergeCell ref="Y106:Y108"/>
    <mergeCell ref="M106:M108"/>
    <mergeCell ref="N106:N108"/>
    <mergeCell ref="AE111:AE112"/>
    <mergeCell ref="AF111:AF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Y111:Y112"/>
    <mergeCell ref="Z111:Z112"/>
    <mergeCell ref="AA111:AA112"/>
    <mergeCell ref="AB111:AB112"/>
    <mergeCell ref="AC111:AC112"/>
    <mergeCell ref="AD111:AD112"/>
    <mergeCell ref="A127:A130"/>
    <mergeCell ref="A131:A134"/>
    <mergeCell ref="P113:P114"/>
    <mergeCell ref="A117:A118"/>
    <mergeCell ref="R117:R118"/>
    <mergeCell ref="A119:A122"/>
    <mergeCell ref="Q119:Q122"/>
    <mergeCell ref="A123:A126"/>
    <mergeCell ref="J113:J114"/>
    <mergeCell ref="K113:K114"/>
    <mergeCell ref="L113:L114"/>
    <mergeCell ref="M113:M114"/>
    <mergeCell ref="N113:N114"/>
    <mergeCell ref="O113:O114"/>
  </mergeCells>
  <pageMargins left="1.1811023622047245" right="0.39370078740157483" top="0.78740157480314965" bottom="0.78740157480314965" header="0.39370078740157483" footer="0.39370078740157483"/>
  <pageSetup paperSize="8" scale="39" firstPageNumber="17" orientation="landscape" useFirstPageNumber="1" r:id="rId1"/>
  <headerFooter>
    <oddHeader>&amp;C&amp;"Times New Roman,обычный"17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Вострокнутова Анастасия Владимировна</dc:creator>
  <cp:lastModifiedBy>Тертышникова Екатерина Геннадьевна</cp:lastModifiedBy>
  <dcterms:created xsi:type="dcterms:W3CDTF">2017-12-26T04:23:35Z</dcterms:created>
  <dcterms:modified xsi:type="dcterms:W3CDTF">2018-01-16T09:48:12Z</dcterms:modified>
</cp:coreProperties>
</file>