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Эконом" sheetId="1" r:id="rId1"/>
    <sheet name="Усиленный" sheetId="2" r:id="rId2"/>
  </sheets>
  <definedNames>
    <definedName name="Ворота" localSheetId="0">Эконом!$I$6</definedName>
  </definedNames>
  <calcPr calcId="125725" refMode="R1C1"/>
</workbook>
</file>

<file path=xl/calcChain.xml><?xml version="1.0" encoding="utf-8"?>
<calcChain xmlns="http://schemas.openxmlformats.org/spreadsheetml/2006/main">
  <c r="D7" i="2"/>
  <c r="C7"/>
  <c r="C10" s="1"/>
  <c r="D6"/>
  <c r="F6" s="1"/>
  <c r="C6"/>
  <c r="C5"/>
  <c r="D5" s="1"/>
  <c r="F5" s="1"/>
  <c r="C4"/>
  <c r="D8" s="1"/>
  <c r="F8" s="1"/>
  <c r="C7" i="1"/>
  <c r="D7" s="1"/>
  <c r="C6"/>
  <c r="C5"/>
  <c r="D5" s="1"/>
  <c r="F5" s="1"/>
  <c r="C4"/>
  <c r="D4" s="1"/>
  <c r="F4" s="1"/>
  <c r="D6"/>
  <c r="F6" s="1"/>
  <c r="D9" i="2" l="1"/>
  <c r="F9" s="1"/>
  <c r="D4"/>
  <c r="F4" s="1"/>
  <c r="D10"/>
  <c r="F10"/>
  <c r="F7"/>
  <c r="F7" i="1"/>
  <c r="C10"/>
  <c r="D8"/>
  <c r="F8" s="1"/>
  <c r="D9"/>
  <c r="F9" s="1"/>
  <c r="F11" i="2" l="1"/>
  <c r="F10" i="1"/>
  <c r="F11" s="1"/>
  <c r="D10"/>
</calcChain>
</file>

<file path=xl/comments1.xml><?xml version="1.0" encoding="utf-8"?>
<comments xmlns="http://schemas.openxmlformats.org/spreadsheetml/2006/main">
  <authors>
    <author>Довольный пользователь Microsoft Office</author>
  </authors>
  <commentLis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Автозаполнение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Автозаполнение</t>
        </r>
      </text>
    </comment>
  </commentList>
</comments>
</file>

<file path=xl/comments2.xml><?xml version="1.0" encoding="utf-8"?>
<comments xmlns="http://schemas.openxmlformats.org/spreadsheetml/2006/main">
  <authors>
    <author>Довольный пользователь Microsoft Office</author>
  </authors>
  <commentLis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Автозаполнение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Автозаполнение</t>
        </r>
      </text>
    </comment>
  </commentList>
</comments>
</file>

<file path=xl/sharedStrings.xml><?xml version="1.0" encoding="utf-8"?>
<sst xmlns="http://schemas.openxmlformats.org/spreadsheetml/2006/main" count="50" uniqueCount="29">
  <si>
    <t>1.</t>
  </si>
  <si>
    <t>Наименование</t>
  </si>
  <si>
    <t>2.</t>
  </si>
  <si>
    <t>3.</t>
  </si>
  <si>
    <t>4.</t>
  </si>
  <si>
    <t>6.</t>
  </si>
  <si>
    <t>7.</t>
  </si>
  <si>
    <t>Сумма</t>
  </si>
  <si>
    <t>кол-во, шт</t>
  </si>
  <si>
    <t>Итого:</t>
  </si>
  <si>
    <t>8.</t>
  </si>
  <si>
    <t>Стойка секции 60х60х2</t>
  </si>
  <si>
    <t>Стойка воротная 80х80х3</t>
  </si>
  <si>
    <t>Перемычка секции 40х20х1,5</t>
  </si>
  <si>
    <t>Профлист С8 -0,4</t>
  </si>
  <si>
    <t>Заглушка стойки 60х60</t>
  </si>
  <si>
    <t>Заглушка воротная 80х80</t>
  </si>
  <si>
    <t>Вариант "Эконом"</t>
  </si>
  <si>
    <t>Стойка секции 60х60х3</t>
  </si>
  <si>
    <t>Стойка воротная 80х80х4</t>
  </si>
  <si>
    <t>Перемычка секции 40х20х2</t>
  </si>
  <si>
    <t>Вариант "Усиленный"</t>
  </si>
  <si>
    <t>Количество стоек ворот и калитки</t>
  </si>
  <si>
    <t>Введите метраж забора</t>
  </si>
  <si>
    <t>кол-во м.</t>
  </si>
  <si>
    <t>Саморезы (уп.)</t>
  </si>
  <si>
    <t>цена, метр</t>
  </si>
  <si>
    <t>Введите Ваши данные:</t>
  </si>
  <si>
    <t>Для расчета стоимости забора, введите данные в колонке справа!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</si>
</sst>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20"/>
      <color rgb="FF0066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6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66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1" fontId="1" fillId="0" borderId="1" xfId="0" applyNumberFormat="1" applyFont="1" applyBorder="1"/>
    <xf numFmtId="164" fontId="1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/>
    <xf numFmtId="2" fontId="1" fillId="0" borderId="1" xfId="0" applyNumberFormat="1" applyFont="1" applyBorder="1"/>
    <xf numFmtId="1" fontId="6" fillId="0" borderId="1" xfId="0" applyNumberFormat="1" applyFont="1" applyBorder="1"/>
    <xf numFmtId="1" fontId="7" fillId="0" borderId="1" xfId="0" applyNumberFormat="1" applyFont="1" applyBorder="1"/>
    <xf numFmtId="0" fontId="9" fillId="0" borderId="1" xfId="0" applyFont="1" applyBorder="1"/>
    <xf numFmtId="1" fontId="8" fillId="0" borderId="2" xfId="0" applyNumberFormat="1" applyFont="1" applyBorder="1"/>
    <xf numFmtId="1" fontId="7" fillId="0" borderId="6" xfId="0" applyNumberFormat="1" applyFont="1" applyBorder="1"/>
    <xf numFmtId="1" fontId="7" fillId="0" borderId="5" xfId="0" applyNumberFormat="1" applyFont="1" applyBorder="1"/>
    <xf numFmtId="0" fontId="8" fillId="0" borderId="2" xfId="0" applyFont="1" applyBorder="1"/>
    <xf numFmtId="164" fontId="4" fillId="0" borderId="0" xfId="0" applyNumberFormat="1" applyFont="1"/>
    <xf numFmtId="0" fontId="3" fillId="0" borderId="4" xfId="0" applyFont="1" applyBorder="1"/>
    <xf numFmtId="1" fontId="4" fillId="0" borderId="3" xfId="0" applyNumberFormat="1" applyFont="1" applyBorder="1"/>
    <xf numFmtId="0" fontId="0" fillId="0" borderId="8" xfId="0" applyBorder="1"/>
    <xf numFmtId="0" fontId="0" fillId="0" borderId="9" xfId="0" applyBorder="1"/>
    <xf numFmtId="0" fontId="8" fillId="0" borderId="10" xfId="0" applyFont="1" applyBorder="1"/>
    <xf numFmtId="0" fontId="0" fillId="0" borderId="0" xfId="0" applyBorder="1"/>
    <xf numFmtId="0" fontId="0" fillId="0" borderId="11" xfId="0" applyBorder="1"/>
    <xf numFmtId="0" fontId="2" fillId="0" borderId="10" xfId="0" applyFont="1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11" fillId="0" borderId="7" xfId="0" applyFont="1" applyBorder="1"/>
    <xf numFmtId="0" fontId="0" fillId="2" borderId="0" xfId="0" applyFill="1"/>
    <xf numFmtId="0" fontId="10" fillId="2" borderId="0" xfId="0" applyFont="1" applyFill="1"/>
    <xf numFmtId="0" fontId="12" fillId="0" borderId="1" xfId="0" applyFont="1" applyBorder="1"/>
    <xf numFmtId="0" fontId="13" fillId="0" borderId="5" xfId="0" applyFont="1" applyBorder="1"/>
    <xf numFmtId="165" fontId="3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image" Target="../media/image2.jpeg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selection activeCell="B12" sqref="B12"/>
    </sheetView>
  </sheetViews>
  <sheetFormatPr defaultRowHeight="15"/>
  <cols>
    <col min="1" max="1" width="3" customWidth="1"/>
    <col min="2" max="2" width="38.28515625" customWidth="1"/>
    <col min="3" max="4" width="13" customWidth="1"/>
    <col min="5" max="5" width="14.28515625" customWidth="1"/>
    <col min="6" max="6" width="18.42578125" customWidth="1"/>
    <col min="7" max="7" width="3.140625" customWidth="1"/>
    <col min="8" max="8" width="9.85546875" customWidth="1"/>
    <col min="13" max="13" width="6.42578125" customWidth="1"/>
    <col min="14" max="14" width="2.42578125" customWidth="1"/>
  </cols>
  <sheetData>
    <row r="1" spans="1:14">
      <c r="B1" s="31" t="s">
        <v>28</v>
      </c>
      <c r="C1" s="30"/>
      <c r="D1" s="30"/>
    </row>
    <row r="2" spans="1:14" ht="29.25" customHeight="1">
      <c r="B2" t="s">
        <v>17</v>
      </c>
    </row>
    <row r="3" spans="1:14" ht="21.75" thickBot="1">
      <c r="A3" s="1"/>
      <c r="B3" s="7" t="s">
        <v>1</v>
      </c>
      <c r="C3" s="32" t="s">
        <v>8</v>
      </c>
      <c r="D3" s="33" t="s">
        <v>24</v>
      </c>
      <c r="E3" s="32" t="s">
        <v>26</v>
      </c>
      <c r="F3" s="32" t="s">
        <v>7</v>
      </c>
      <c r="G3" s="2"/>
      <c r="H3" s="29" t="s">
        <v>27</v>
      </c>
      <c r="I3" s="20"/>
      <c r="J3" s="20"/>
      <c r="K3" s="20"/>
      <c r="L3" s="20"/>
      <c r="M3" s="20"/>
      <c r="N3" s="21"/>
    </row>
    <row r="4" spans="1:14" ht="27" thickBot="1">
      <c r="A4" s="12" t="s">
        <v>0</v>
      </c>
      <c r="B4" s="12" t="s">
        <v>11</v>
      </c>
      <c r="C4" s="19">
        <f>L5/2.5</f>
        <v>40</v>
      </c>
      <c r="D4" s="13">
        <f>C4*3</f>
        <v>120</v>
      </c>
      <c r="E4" s="34">
        <v>172.5</v>
      </c>
      <c r="F4" s="6">
        <f>E4*D4</f>
        <v>20700</v>
      </c>
      <c r="G4" s="3"/>
      <c r="H4" s="22"/>
      <c r="I4" s="23"/>
      <c r="J4" s="23"/>
      <c r="K4" s="23"/>
      <c r="L4" s="23"/>
      <c r="M4" s="23"/>
      <c r="N4" s="24"/>
    </row>
    <row r="5" spans="1:14" ht="27" thickBot="1">
      <c r="A5" s="12" t="s">
        <v>2</v>
      </c>
      <c r="B5" s="12" t="s">
        <v>12</v>
      </c>
      <c r="C5" s="10">
        <f>M6</f>
        <v>3</v>
      </c>
      <c r="D5" s="14">
        <f>C5*3</f>
        <v>9</v>
      </c>
      <c r="E5" s="8">
        <v>328</v>
      </c>
      <c r="F5" s="6">
        <f>E5*D5</f>
        <v>2952</v>
      </c>
      <c r="G5" s="3"/>
      <c r="H5" s="25" t="s">
        <v>23</v>
      </c>
      <c r="I5" s="23"/>
      <c r="J5" s="23"/>
      <c r="K5" s="23"/>
      <c r="L5" s="16">
        <v>100</v>
      </c>
      <c r="M5" s="23"/>
      <c r="N5" s="24"/>
    </row>
    <row r="6" spans="1:14" ht="27" thickBot="1">
      <c r="A6" s="12" t="s">
        <v>3</v>
      </c>
      <c r="B6" s="12" t="s">
        <v>13</v>
      </c>
      <c r="C6" s="19">
        <f>L5*2/6</f>
        <v>33.333333333333336</v>
      </c>
      <c r="D6" s="13">
        <f>L5*2</f>
        <v>200</v>
      </c>
      <c r="E6" s="18">
        <v>69.849999999999994</v>
      </c>
      <c r="F6" s="6">
        <f>E6*D6</f>
        <v>13969.999999999998</v>
      </c>
      <c r="G6" s="3"/>
      <c r="H6" s="25" t="s">
        <v>22</v>
      </c>
      <c r="I6" s="23"/>
      <c r="J6" s="23"/>
      <c r="K6" s="23"/>
      <c r="L6" s="23"/>
      <c r="M6" s="16">
        <v>3</v>
      </c>
      <c r="N6" s="24"/>
    </row>
    <row r="7" spans="1:14" ht="27" thickBot="1">
      <c r="A7" s="12" t="s">
        <v>4</v>
      </c>
      <c r="B7" s="12" t="s">
        <v>14</v>
      </c>
      <c r="C7" s="19">
        <f>L5/1.15</f>
        <v>86.956521739130437</v>
      </c>
      <c r="D7" s="13">
        <f>C7*1.15</f>
        <v>100</v>
      </c>
      <c r="E7" s="18">
        <v>484.5</v>
      </c>
      <c r="F7" s="6">
        <f>E7*C7</f>
        <v>42130.434782608696</v>
      </c>
      <c r="G7" s="3"/>
      <c r="H7" s="26"/>
      <c r="I7" s="27"/>
      <c r="J7" s="27"/>
      <c r="K7" s="27"/>
      <c r="L7" s="27"/>
      <c r="M7" s="27"/>
      <c r="N7" s="28"/>
    </row>
    <row r="8" spans="1:14" ht="21">
      <c r="A8" s="12" t="s">
        <v>5</v>
      </c>
      <c r="B8" s="12" t="s">
        <v>15</v>
      </c>
      <c r="C8" s="9"/>
      <c r="D8" s="11">
        <f>C4</f>
        <v>40</v>
      </c>
      <c r="E8" s="8">
        <v>45</v>
      </c>
      <c r="F8" s="6">
        <f t="shared" ref="F8:F9" si="0">E8*D8</f>
        <v>1800</v>
      </c>
      <c r="G8" s="3"/>
      <c r="H8" s="3"/>
    </row>
    <row r="9" spans="1:14" ht="21.75" thickBot="1">
      <c r="A9" s="12" t="s">
        <v>6</v>
      </c>
      <c r="B9" s="12" t="s">
        <v>16</v>
      </c>
      <c r="C9" s="5"/>
      <c r="D9" s="15">
        <f>C5</f>
        <v>3</v>
      </c>
      <c r="E9" s="8">
        <v>50</v>
      </c>
      <c r="F9" s="6">
        <f t="shared" si="0"/>
        <v>150</v>
      </c>
      <c r="G9" s="3"/>
      <c r="H9" s="3"/>
    </row>
    <row r="10" spans="1:14" ht="27" thickBot="1">
      <c r="A10" s="12" t="s">
        <v>10</v>
      </c>
      <c r="B10" s="12" t="s">
        <v>25</v>
      </c>
      <c r="C10" s="19">
        <f>C7*10/250</f>
        <v>3.4782608695652173</v>
      </c>
      <c r="D10" s="13">
        <f>C10*250</f>
        <v>869.56521739130437</v>
      </c>
      <c r="E10" s="18">
        <v>850</v>
      </c>
      <c r="F10" s="6">
        <f>E10*C10</f>
        <v>2956.5217391304345</v>
      </c>
      <c r="G10" s="3"/>
      <c r="H10" s="3"/>
    </row>
    <row r="11" spans="1:14" ht="21">
      <c r="A11" s="3"/>
      <c r="B11" s="3"/>
      <c r="C11" s="3"/>
      <c r="D11" s="3"/>
      <c r="E11" s="4" t="s">
        <v>9</v>
      </c>
      <c r="F11" s="17">
        <f>SUM(F4:F10)</f>
        <v>84658.956521739135</v>
      </c>
      <c r="G11" s="3"/>
      <c r="H11" s="3"/>
    </row>
  </sheetData>
  <pageMargins left="0.7" right="0.7" top="0.75" bottom="0.75" header="0.3" footer="0.3"/>
  <pageSetup paperSize="9" orientation="portrait" r:id="rId1"/>
  <legacy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B14" sqref="B14"/>
    </sheetView>
  </sheetViews>
  <sheetFormatPr defaultRowHeight="15"/>
  <cols>
    <col min="1" max="1" width="3" customWidth="1"/>
    <col min="2" max="2" width="38.28515625" customWidth="1"/>
    <col min="3" max="4" width="13" customWidth="1"/>
    <col min="5" max="5" width="14.28515625" customWidth="1"/>
    <col min="6" max="6" width="18.42578125" customWidth="1"/>
    <col min="7" max="7" width="3.140625" customWidth="1"/>
    <col min="8" max="8" width="9.85546875" customWidth="1"/>
    <col min="13" max="13" width="6.42578125" customWidth="1"/>
    <col min="14" max="14" width="2.42578125" customWidth="1"/>
  </cols>
  <sheetData>
    <row r="1" spans="1:14">
      <c r="B1" s="31" t="s">
        <v>28</v>
      </c>
      <c r="C1" s="30"/>
      <c r="D1" s="30"/>
    </row>
    <row r="2" spans="1:14" ht="29.25" customHeight="1">
      <c r="B2" t="s">
        <v>21</v>
      </c>
    </row>
    <row r="3" spans="1:14" ht="21.75" thickBot="1">
      <c r="A3" s="1"/>
      <c r="B3" s="7" t="s">
        <v>1</v>
      </c>
      <c r="C3" s="32" t="s">
        <v>8</v>
      </c>
      <c r="D3" s="33" t="s">
        <v>24</v>
      </c>
      <c r="E3" s="32" t="s">
        <v>26</v>
      </c>
      <c r="F3" s="32" t="s">
        <v>7</v>
      </c>
      <c r="G3" s="2"/>
      <c r="H3" s="29" t="s">
        <v>27</v>
      </c>
      <c r="I3" s="20"/>
      <c r="J3" s="20"/>
      <c r="K3" s="20"/>
      <c r="L3" s="20"/>
      <c r="M3" s="20"/>
      <c r="N3" s="21"/>
    </row>
    <row r="4" spans="1:14" ht="27" thickBot="1">
      <c r="A4" s="12" t="s">
        <v>0</v>
      </c>
      <c r="B4" s="12" t="s">
        <v>18</v>
      </c>
      <c r="C4" s="19">
        <f>L5/2.5</f>
        <v>40</v>
      </c>
      <c r="D4" s="13">
        <f>C4*3</f>
        <v>120</v>
      </c>
      <c r="E4" s="34">
        <v>244.5</v>
      </c>
      <c r="F4" s="6">
        <f>E4*D4</f>
        <v>29340</v>
      </c>
      <c r="G4" s="3"/>
      <c r="H4" s="22"/>
      <c r="I4" s="23"/>
      <c r="J4" s="23"/>
      <c r="K4" s="23"/>
      <c r="L4" s="23"/>
      <c r="M4" s="23"/>
      <c r="N4" s="24"/>
    </row>
    <row r="5" spans="1:14" ht="27" thickBot="1">
      <c r="A5" s="12" t="s">
        <v>2</v>
      </c>
      <c r="B5" s="12" t="s">
        <v>19</v>
      </c>
      <c r="C5" s="10">
        <f>M6</f>
        <v>3</v>
      </c>
      <c r="D5" s="14">
        <f>C5*3</f>
        <v>9</v>
      </c>
      <c r="E5" s="8">
        <v>429.2</v>
      </c>
      <c r="F5" s="6">
        <f>E5*D5</f>
        <v>3862.7999999999997</v>
      </c>
      <c r="G5" s="3"/>
      <c r="H5" s="25" t="s">
        <v>23</v>
      </c>
      <c r="I5" s="23"/>
      <c r="J5" s="23"/>
      <c r="K5" s="23"/>
      <c r="L5" s="16">
        <v>100</v>
      </c>
      <c r="M5" s="23"/>
      <c r="N5" s="24"/>
    </row>
    <row r="6" spans="1:14" ht="27" thickBot="1">
      <c r="A6" s="12" t="s">
        <v>3</v>
      </c>
      <c r="B6" s="12" t="s">
        <v>20</v>
      </c>
      <c r="C6" s="19">
        <f>L5*2/6</f>
        <v>33.333333333333336</v>
      </c>
      <c r="D6" s="13">
        <f>L5*2</f>
        <v>200</v>
      </c>
      <c r="E6" s="18">
        <v>82.5</v>
      </c>
      <c r="F6" s="6">
        <f>E6*D6</f>
        <v>16500</v>
      </c>
      <c r="G6" s="3"/>
      <c r="H6" s="25" t="s">
        <v>22</v>
      </c>
      <c r="I6" s="23"/>
      <c r="J6" s="23"/>
      <c r="K6" s="23"/>
      <c r="L6" s="23"/>
      <c r="M6" s="16">
        <v>3</v>
      </c>
      <c r="N6" s="24"/>
    </row>
    <row r="7" spans="1:14" ht="27" thickBot="1">
      <c r="A7" s="12" t="s">
        <v>4</v>
      </c>
      <c r="B7" s="12" t="s">
        <v>14</v>
      </c>
      <c r="C7" s="19">
        <f>L5/1.15</f>
        <v>86.956521739130437</v>
      </c>
      <c r="D7" s="13">
        <f>C7*1.15</f>
        <v>100</v>
      </c>
      <c r="E7" s="18">
        <v>484.5</v>
      </c>
      <c r="F7" s="6">
        <f>E7*C7</f>
        <v>42130.434782608696</v>
      </c>
      <c r="G7" s="3"/>
      <c r="H7" s="26"/>
      <c r="I7" s="27"/>
      <c r="J7" s="27"/>
      <c r="K7" s="27"/>
      <c r="L7" s="27"/>
      <c r="M7" s="27"/>
      <c r="N7" s="28"/>
    </row>
    <row r="8" spans="1:14" ht="21">
      <c r="A8" s="12" t="s">
        <v>5</v>
      </c>
      <c r="B8" s="12" t="s">
        <v>15</v>
      </c>
      <c r="C8" s="9"/>
      <c r="D8" s="11">
        <f>C4</f>
        <v>40</v>
      </c>
      <c r="E8" s="8">
        <v>45</v>
      </c>
      <c r="F8" s="6">
        <f t="shared" ref="F8:F9" si="0">E8*D8</f>
        <v>1800</v>
      </c>
      <c r="G8" s="3"/>
      <c r="H8" s="3"/>
    </row>
    <row r="9" spans="1:14" ht="21.75" thickBot="1">
      <c r="A9" s="12" t="s">
        <v>6</v>
      </c>
      <c r="B9" s="12" t="s">
        <v>16</v>
      </c>
      <c r="C9" s="5"/>
      <c r="D9" s="15">
        <f>C5</f>
        <v>3</v>
      </c>
      <c r="E9" s="8">
        <v>50</v>
      </c>
      <c r="F9" s="6">
        <f t="shared" si="0"/>
        <v>150</v>
      </c>
      <c r="G9" s="3"/>
      <c r="H9" s="3"/>
    </row>
    <row r="10" spans="1:14" ht="27" thickBot="1">
      <c r="A10" s="12" t="s">
        <v>10</v>
      </c>
      <c r="B10" s="12" t="s">
        <v>25</v>
      </c>
      <c r="C10" s="19">
        <f>C7*10/250</f>
        <v>3.4782608695652173</v>
      </c>
      <c r="D10" s="13">
        <f>C10*250</f>
        <v>869.56521739130437</v>
      </c>
      <c r="E10" s="18">
        <v>850</v>
      </c>
      <c r="F10" s="6">
        <f>E10*C10</f>
        <v>2956.5217391304345</v>
      </c>
      <c r="G10" s="3"/>
      <c r="H10" s="3"/>
    </row>
    <row r="11" spans="1:14" ht="21">
      <c r="A11" s="3"/>
      <c r="B11" s="3"/>
      <c r="C11" s="3"/>
      <c r="D11" s="3"/>
      <c r="E11" s="4" t="s">
        <v>9</v>
      </c>
      <c r="F11" s="17">
        <f>SUM(F4:F10)</f>
        <v>96739.756521739124</v>
      </c>
      <c r="G11" s="3"/>
      <c r="H11" s="3"/>
    </row>
  </sheetData>
  <pageMargins left="0.7" right="0.7" top="0.75" bottom="0.75" header="0.3" footer="0.3"/>
  <legacy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Эконом</vt:lpstr>
      <vt:lpstr>Усиленный</vt:lpstr>
      <vt:lpstr>Эконом!Ворота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Довольный пользователь Microsoft Office</dc:creator>
  <cp:lastModifiedBy>Довольный пользователь Microsoft Office</cp:lastModifiedBy>
  <dcterms:created xsi:type="dcterms:W3CDTF">2014-12-14T11:44:05Z</dcterms:created>
  <dcterms:modified xsi:type="dcterms:W3CDTF">2016-08-05T10:10:08Z</dcterms:modified>
</cp:coreProperties>
</file>