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30" windowWidth="14940" windowHeight="9090" activeTab="4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(стр.2)'!$A$24</definedName>
    <definedName name="IS_DOCUMENT" localSheetId="2">'ФХД (стр.3-4)'!$A$37</definedName>
    <definedName name="IS_DOCUMENT" localSheetId="3">#REF!</definedName>
    <definedName name="IS_DOCUMENT" localSheetId="4">'ФХД (стр.6)'!$A$23</definedName>
    <definedName name="LAST_CELL" localSheetId="0">'ФХД (стр.1)'!$EW$44</definedName>
    <definedName name="LAST_CELL" localSheetId="1">'ФХД (стр.2)'!$C$23</definedName>
    <definedName name="LAST_CELL" localSheetId="2">'ФХД (стр.3-4)'!$O$30</definedName>
    <definedName name="LAST_CELL" localSheetId="3">#REF!</definedName>
    <definedName name="LAST_CELL" localSheetId="4">'ФХД (стр.6)'!$C$22</definedName>
  </definedNames>
  <calcPr calcId="162913"/>
</workbook>
</file>

<file path=xl/sharedStrings.xml><?xml version="1.0" encoding="utf-8"?>
<sst xmlns="http://schemas.openxmlformats.org/spreadsheetml/2006/main" count="280" uniqueCount="222">
  <si>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</si>
  <si>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</si>
  <si>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</si>
  <si>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</si>
  <si>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</si>
  <si>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</si>
  <si>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</si>
  <si>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</si>
  <si>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</si>
  <si>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</si>
  <si>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</si>
  <si>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</si>
  <si>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</si>
  <si>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</si>
  <si>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</si>
  <si>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</si>
  <si>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</si>
  <si>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</si>
  <si>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</si>
  <si>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</si>
  <si>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</si>
  <si>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</si>
  <si>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</si>
  <si>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</si>
  <si>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</si>
  <si>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</si>
  <si>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</si>
  <si>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</si>
  <si>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</si>
  <si>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</si>
  <si>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</si>
  <si>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</si>
  <si>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</si>
  <si>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</si>
  <si>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</si>
  <si>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</si>
  <si>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</si>
  <si>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</si>
  <si>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</si>
  <si>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</si>
  <si>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</si>
  <si>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</si>
  <si>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</si>
  <si>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</si>
  <si>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</si>
  <si>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</si>
  <si>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</si>
  <si>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</si>
  <si>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</si>
  <si>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</si>
  <si>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</si>
  <si>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</si>
  <si>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</si>
  <si>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</si>
  <si>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</si>
  <si>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</si>
  <si>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</si>
  <si>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</si>
  <si>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</si>
  <si>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</si>
  <si>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</si>
  <si>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</si>
  <si>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</si>
  <si>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</si>
  <si>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</si>
  <si>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</si>
  <si>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</si>
  <si>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</si>
  <si>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</si>
  <si>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</si>
  <si>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</si>
  <si>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</si>
  <si>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</si>
  <si>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</si>
  <si>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</si>
  <si>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</si>
  <si>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</si>
  <si>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</si>
  <si>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</si>
  <si>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</si>
  <si>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</si>
  <si>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</si>
  <si>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</si>
  <si>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</si>
  <si>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</si>
  <si>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</si>
  <si>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</si>
  <si>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</si>
  <si>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</si>
  <si>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</si>
  <si>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</si>
  <si>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</si>
  <si>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</si>
  <si>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</si>
  <si>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Управление образования администрации Уренского муниципального района</t>
  </si>
  <si>
    <t>Руководитель:</t>
  </si>
  <si>
    <t>Выплата по расходам на закупку товаров,работ и услуг всего:</t>
  </si>
  <si>
    <t>в том числе: на оплату контрактов заключенных до начала очередного года:</t>
  </si>
  <si>
    <t>на закупку товаров , работ,услуг по году начала закупки</t>
  </si>
  <si>
    <t>Поступления от доходов, всего:</t>
  </si>
  <si>
    <t>110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</si>
  <si>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</si>
  <si>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</si>
  <si>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</si>
  <si>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</si>
  <si>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</si>
  <si>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</si>
  <si>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</si>
  <si>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</si>
  <si>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</si>
  <si>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</si>
  <si>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</si>
  <si>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</si>
  <si>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</si>
  <si>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</si>
  <si>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120</t>
  </si>
  <si>
    <t>160</t>
  </si>
  <si>
    <t>180</t>
  </si>
  <si>
    <t>из них:увеличение остатков</t>
  </si>
  <si>
    <t>074 0707 0150145000 244 346</t>
  </si>
  <si>
    <t>074 0707 0150145000 244 349</t>
  </si>
  <si>
    <t>074 0707 0150145000 244 227</t>
  </si>
  <si>
    <t xml:space="preserve">Показатели по поступлениям и выплатам учреждения (2019год и плановый период 2020 и 2021 годов) </t>
  </si>
  <si>
    <t>2019 год и плановый период 2020 и 2021 годов</t>
  </si>
  <si>
    <t>на 2019 г.
очередной 
финансовый 
год</t>
  </si>
  <si>
    <t>на 2020 г.
1-й год плаового периода</t>
  </si>
  <si>
    <t>на 2021 г.
2-й год плаового периода</t>
  </si>
  <si>
    <t>Х</t>
  </si>
  <si>
    <t>0001</t>
  </si>
  <si>
    <t>2001</t>
  </si>
  <si>
    <t>Из них:уменьшение остатков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</si>
  <si>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</si>
  <si>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2019 год и на плановый период 2020-2021 годов</t>
  </si>
  <si>
    <t>Бухгалтер:</t>
  </si>
  <si>
    <t>(ФИО)</t>
  </si>
  <si>
    <t>Наименование показателя (код  субсидии)</t>
  </si>
  <si>
    <t>прочие доходы</t>
  </si>
  <si>
    <t>Начальник РУО</t>
  </si>
  <si>
    <t>Спирина И.И.</t>
  </si>
  <si>
    <t>58605015</t>
  </si>
  <si>
    <t>523501001</t>
  </si>
  <si>
    <t xml:space="preserve"> 606803 Нижегородская обл.г.Урень ул.Индустриальная д.6.А.</t>
  </si>
  <si>
    <t>доходы от оказания услуг, работ (01074000000000ДОП004)</t>
  </si>
  <si>
    <t>074 0703 0130123590 131</t>
  </si>
  <si>
    <t>074 0703 0130123590 111 211</t>
  </si>
  <si>
    <t>074 0703 0130123590 119 213</t>
  </si>
  <si>
    <t>074 0703 0130123590 111 266</t>
  </si>
  <si>
    <t>074 0703 0130123590 111 226</t>
  </si>
  <si>
    <t>074 0703 0130123590 851 291</t>
  </si>
  <si>
    <t>074 0703 0130123590 853 292</t>
  </si>
  <si>
    <t>074 0703 0130123590 244 221</t>
  </si>
  <si>
    <t>074 0703 0130123590 244 223</t>
  </si>
  <si>
    <t>074 0703 1210527150 244 225</t>
  </si>
  <si>
    <t>074 0703 1210527150 244 227</t>
  </si>
  <si>
    <t>074 0703 0130123590 244 226</t>
  </si>
  <si>
    <t>074 0703 1210427140 244 226</t>
  </si>
  <si>
    <t>074 0703 1210527150 244 226</t>
  </si>
  <si>
    <t>074 0703 1210527150 244 346</t>
  </si>
  <si>
    <t>074 0703 0130123590 244 225</t>
  </si>
  <si>
    <t>оплата труда (01074000000000ДОП004)</t>
  </si>
  <si>
    <t>Налоги,пошлины и сборы  (01074000000000ДОП004)</t>
  </si>
  <si>
    <t>Штрафы за нарушение законодательства о налогах и сборах,законодательства о страховых взносах (01074000000000ДОП004)</t>
  </si>
  <si>
    <t>Штрафы за нарушение законодательства о закупках и нарушение (01074000000000ДОП004)</t>
  </si>
  <si>
    <t>Услуги связи (01074000000000ДОП004)</t>
  </si>
  <si>
    <t>Коммунальные услуги  (01074000000000ДОП004)</t>
  </si>
  <si>
    <t>Работы,услуги по содержанию имущества  (01074000000000ДОП004)</t>
  </si>
  <si>
    <t>Работы,услуги по содержанию имущества (01074000000000ДОП004)</t>
  </si>
  <si>
    <t>Прочие работы,услуги (01074000000000ДОП004)</t>
  </si>
  <si>
    <t>Страхование (01074000000000ДОП004)</t>
  </si>
  <si>
    <t>Увеличение стоимости горюче-смазочных материалов (01074000000000ДОП004)</t>
  </si>
  <si>
    <t>Увеличение стоимости прочих оборотных  запасов (материалов) (01074000000000ДОП004)</t>
  </si>
  <si>
    <t>074 0703 0130123590 244 343</t>
  </si>
  <si>
    <t>Осуществление образовательной деятельности по дополнительным общеобразовательным программам.</t>
  </si>
  <si>
    <t>Фролов В.В.</t>
  </si>
  <si>
    <t>Горева Н.А.</t>
  </si>
  <si>
    <t>2500,00</t>
  </si>
  <si>
    <t>7500,00</t>
  </si>
  <si>
    <t>074 0703 1210527150  852 291</t>
  </si>
  <si>
    <t>074 0703 1210427140 131</t>
  </si>
  <si>
    <t>074 0703 1210527150 131</t>
  </si>
  <si>
    <t>200070 руб.</t>
  </si>
  <si>
    <t>Муниципальное бюджетное учреждение дополнительного образования "Детско-юношеская спортивная школа"г.Урень Нижегородской области</t>
  </si>
  <si>
    <t>130</t>
  </si>
  <si>
    <t>140</t>
  </si>
  <si>
    <t>Страхование (00000000000000000000)</t>
  </si>
  <si>
    <t>Увеличение стоимости прочих оборотных  запасов (материалов) (00000000000000000000)</t>
  </si>
  <si>
    <t>Увеличение стоимости прочих материальных запасов однократного применения (00000000000000000000)</t>
  </si>
  <si>
    <t>социальные пособия и компенсации персоналу  в денежной форме (01074000000000ДОП004)</t>
  </si>
  <si>
    <t>074 0707 30201050050000 131</t>
  </si>
  <si>
    <t>19</t>
  </si>
  <si>
    <t>074 0703 0130123590 244 310</t>
  </si>
  <si>
    <t>074 0703 0130123590 244 222</t>
  </si>
  <si>
    <t xml:space="preserve">Транспортные услуги  (01074000000000ДОП004)                            </t>
  </si>
  <si>
    <t>Коммунальные услуги  (03074013012359000006)</t>
  </si>
  <si>
    <t>074 0703 0130123590 853 291</t>
  </si>
  <si>
    <t>074 0703 0130123590 244 344</t>
  </si>
  <si>
    <t>074 0703 0130123590 244 346</t>
  </si>
  <si>
    <t>074 0703 0130123590 152</t>
  </si>
  <si>
    <t>34133,58</t>
  </si>
  <si>
    <t>Прочие работы,услуги (03074013012359000006)</t>
  </si>
  <si>
    <t>Увеличение стоимости прочих оборотных  запасов (материалов) (03074013012359000006)</t>
  </si>
  <si>
    <t>074 0703 0130123590 853 293</t>
  </si>
  <si>
    <t xml:space="preserve">Реализация дополнительных общеразвивающих прогам;организация охраны здоровья обучающихся (за исключением оказания первичной медико-санитарной помощи,прохождения периодических медицинских осмотров и диспансеризации ); осуществление индивидуально ориентировочной педагогической ,психологической ,социальной помощи обучающимся ;организация отдыха и оздоровления детей ;организация разнообразной массовой работы с обучающимися и родителями (законными представителями)несовершенолетних обучающихся для отдыха и досуга,в том числе клубных ,секционных и других занятий экспедиций ,соревнований,экскурсий; организация научно-методической работы,в том числе организация и проведение научных и методических кнференций ,семинаров; организация научной ,творческой ,экспериментальной и инновационной деятельности                                                                                           организация питания обучающихся;                                                                                                              </t>
  </si>
  <si>
    <t>Поступления текущего характера бюджетным и автономным учреждениям от сектора государственного управления (03074013012359000006)</t>
  </si>
  <si>
    <t>074 0703 0130322000 244 310</t>
  </si>
  <si>
    <t>Поступления текущего характера бюджетным и автономным учреждениям от сектора государственного управления                                  ( 03074013032200000018)</t>
  </si>
  <si>
    <t>074 0703 0130322000 152</t>
  </si>
  <si>
    <r>
      <t xml:space="preserve">на </t>
    </r>
    <r>
      <rPr>
        <u val="single"/>
        <sz val="16"/>
        <rFont val="Arial"/>
        <family val="2"/>
      </rPr>
      <t>___27 июня___</t>
    </r>
    <r>
      <rPr>
        <b/>
        <sz val="16"/>
        <rFont val="Arial"/>
        <family val="2"/>
      </rPr>
      <t xml:space="preserve">   20</t>
    </r>
    <r>
      <rPr>
        <sz val="16"/>
        <rFont val="Arial"/>
        <family val="2"/>
      </rPr>
      <t>__</t>
    </r>
    <r>
      <rPr>
        <u val="single"/>
        <sz val="16"/>
        <rFont val="Arial"/>
        <family val="2"/>
      </rPr>
      <t xml:space="preserve">19 </t>
    </r>
    <r>
      <rPr>
        <b/>
        <sz val="16"/>
        <rFont val="Arial"/>
        <family val="2"/>
      </rPr>
      <t>г.</t>
    </r>
  </si>
  <si>
    <t>доходы от оказания платных услуг, работ                                                   (01074000000000ДОП004)</t>
  </si>
  <si>
    <t>доходы от оказания платных услуг, работ                         (01074000000000ДОП004)</t>
  </si>
  <si>
    <t>доходы от оказания платных услуг, работ                         (00000000000000000000)</t>
  </si>
  <si>
    <t xml:space="preserve"> социальные пособия и компенсации персоналу в денежной форме                                       (01074000000000ДОП004)</t>
  </si>
  <si>
    <t>начисления на выплаты по оплате труда                            (01074000000000ДОП004)</t>
  </si>
  <si>
    <t xml:space="preserve"> социальные пособия и компенсации персоналу в денежной форме                                              (01074000000000ДОП004)</t>
  </si>
  <si>
    <t>Работы,услуги по содержанию имущества         (03074013012359000006)</t>
  </si>
  <si>
    <t>Увеличение стоимости основных средств                    (01074000000000ДОП004)</t>
  </si>
  <si>
    <t>Увеличение стоимости основных средств                      (03074013032200000018)</t>
  </si>
  <si>
    <t>27</t>
  </si>
  <si>
    <t>июня</t>
  </si>
  <si>
    <r>
      <t xml:space="preserve">на   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>27 июня</t>
    </r>
    <r>
      <rPr>
        <sz val="10"/>
        <rFont val="Arial"/>
        <family val="2"/>
      </rPr>
      <t>____</t>
    </r>
    <r>
      <rPr>
        <b/>
        <sz val="10"/>
        <rFont val="Arial"/>
        <family val="2"/>
      </rPr>
      <t xml:space="preserve"> 2019г.</t>
    </r>
  </si>
  <si>
    <r>
      <t>на   __</t>
    </r>
    <r>
      <rPr>
        <u val="single"/>
        <sz val="12"/>
        <rFont val="Times New Roman"/>
        <family val="1"/>
      </rPr>
      <t>27 июня</t>
    </r>
    <r>
      <rPr>
        <sz val="12"/>
        <rFont val="Times New Roman"/>
        <family val="1"/>
      </rPr>
      <t xml:space="preserve">   ____20_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_г.</t>
    </r>
  </si>
  <si>
    <r>
      <t>на __</t>
    </r>
    <r>
      <rPr>
        <b/>
        <u val="single"/>
        <sz val="10"/>
        <rFont val="Arial"/>
        <family val="2"/>
      </rPr>
      <t>27 июня</t>
    </r>
    <r>
      <rPr>
        <b/>
        <sz val="10"/>
        <rFont val="Arial"/>
        <family val="2"/>
      </rPr>
      <t xml:space="preserve">   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</si>
</sst>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 val="single"/>
      <sz val="16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2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/>
    <xf numFmtId="0" fontId="2" fillId="0" borderId="0" xfId="0" applyFont="1"/>
    <xf numFmtId="0" fontId="1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justify" vertical="center" wrapText="1"/>
      <protection/>
    </xf>
    <xf numFmtId="0" fontId="1" fillId="0" borderId="2" xfId="0" applyFont="1" applyBorder="1" applyAlignment="1" applyProtection="1">
      <alignment vertical="center" wrapText="1"/>
      <protection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0" borderId="2" xfId="0" applyFont="1" applyBorder="1"/>
    <xf numFmtId="2" fontId="6" fillId="0" borderId="2" xfId="0" applyNumberFormat="1" applyFont="1" applyBorder="1"/>
    <xf numFmtId="0" fontId="6" fillId="0" borderId="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2" fontId="6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left" vertical="center" wrapText="1" indent="1"/>
    </xf>
    <xf numFmtId="49" fontId="5" fillId="0" borderId="3" xfId="0" applyNumberFormat="1" applyFont="1" applyBorder="1" applyAlignment="1" applyProtection="1">
      <alignment horizontal="center" vertical="top" wrapText="1"/>
      <protection/>
    </xf>
    <xf numFmtId="49" fontId="5" fillId="0" borderId="2" xfId="0" applyNumberFormat="1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top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2" fontId="5" fillId="0" borderId="2" xfId="0" applyNumberFormat="1" applyFont="1" applyBorder="1" applyAlignment="1" applyProtection="1">
      <alignment horizontal="center" vertical="top" wrapText="1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6" fillId="0" borderId="2" xfId="0" applyNumberFormat="1" applyFont="1" applyBorder="1" applyAlignment="1" applyProtection="1">
      <alignment horizontal="center" vertical="top" wrapText="1"/>
      <protection/>
    </xf>
    <xf numFmtId="2" fontId="6" fillId="0" borderId="2" xfId="0" applyNumberFormat="1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/>
    <xf numFmtId="0" fontId="0" fillId="0" borderId="2" xfId="0" applyBorder="1"/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right"/>
    </xf>
    <xf numFmtId="0" fontId="11" fillId="0" borderId="2" xfId="0" applyFont="1" applyBorder="1"/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2" fontId="0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justify" vertical="center" wrapText="1"/>
      <protection/>
    </xf>
    <xf numFmtId="0" fontId="10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11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2" fontId="0" fillId="0" borderId="2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49" fontId="0" fillId="0" borderId="0" xfId="0" applyNumberFormat="1" applyFont="1" applyBorder="1" applyAlignment="1" applyProtection="1">
      <alignment horizontal="justify" vertical="center" wrapText="1"/>
      <protection/>
    </xf>
    <xf numFmtId="2" fontId="0" fillId="0" borderId="2" xfId="0" applyNumberFormat="1" applyFont="1" applyBorder="1" applyAlignment="1" applyProtection="1">
      <alignment horizontal="justify" vertical="center" wrapText="1"/>
      <protection/>
    </xf>
    <xf numFmtId="2" fontId="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5" xfId="0" applyFont="1" applyBorder="1"/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6" xfId="0" applyNumberFormat="1" applyFont="1" applyBorder="1" applyAlignment="1" applyProtection="1">
      <alignment horizontal="center"/>
      <protection/>
    </xf>
    <xf numFmtId="49" fontId="3" fillId="0" borderId="7" xfId="0" applyNumberFormat="1" applyFont="1" applyBorder="1" applyAlignment="1" applyProtection="1">
      <alignment horizontal="center"/>
      <protection/>
    </xf>
    <xf numFmtId="49" fontId="3" fillId="0" borderId="3" xfId="0" applyNumberFormat="1" applyFont="1" applyBorder="1" applyAlignment="1" applyProtection="1">
      <alignment horizontal="center"/>
      <protection/>
    </xf>
    <xf numFmtId="49" fontId="3" fillId="0" borderId="6" xfId="0" applyNumberFormat="1" applyFont="1" applyBorder="1" applyAlignment="1" applyProtection="1">
      <alignment horizontal="center" wrapText="1"/>
      <protection/>
    </xf>
    <xf numFmtId="49" fontId="3" fillId="0" borderId="7" xfId="0" applyNumberFormat="1" applyFont="1" applyBorder="1" applyAlignment="1" applyProtection="1">
      <alignment horizontal="center" wrapText="1"/>
      <protection/>
    </xf>
    <xf numFmtId="49" fontId="3" fillId="0" borderId="3" xfId="0" applyNumberFormat="1" applyFont="1" applyBorder="1" applyAlignment="1" applyProtection="1">
      <alignment horizontal="center" wrapText="1"/>
      <protection/>
    </xf>
    <xf numFmtId="49" fontId="3" fillId="0" borderId="8" xfId="0" applyNumberFormat="1" applyFont="1" applyBorder="1" applyAlignment="1" applyProtection="1">
      <alignment horizontal="center" vertical="center"/>
      <protection/>
    </xf>
    <xf numFmtId="49" fontId="3" fillId="0" borderId="5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6" xfId="0" applyNumberFormat="1" applyFont="1" applyBorder="1" applyAlignment="1" applyProtection="1">
      <alignment horizontal="center" vertical="center"/>
      <protection/>
    </xf>
    <xf numFmtId="49" fontId="3" fillId="0" borderId="7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top"/>
      <protection/>
    </xf>
    <xf numFmtId="49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49" fontId="3" fillId="0" borderId="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5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2"/>
  <sheetViews>
    <sheetView zoomScale="75" zoomScaleNormal="75" workbookViewId="0" topLeftCell="A16">
      <selection activeCell="BT22" sqref="BT22"/>
    </sheetView>
  </sheetViews>
  <sheetFormatPr defaultColWidth="9.140625" defaultRowHeight="12.75" customHeight="1"/>
  <cols>
    <col min="1" max="30" width="0.85546875" style="0" customWidth="1"/>
    <col min="31" max="31" width="0.71875" style="0" customWidth="1"/>
    <col min="32" max="33" width="0.85546875" style="0" customWidth="1"/>
    <col min="34" max="34" width="25.8515625" style="0" customWidth="1"/>
    <col min="35" max="43" width="0.85546875" style="0" customWidth="1"/>
    <col min="44" max="44" width="3.8515625" style="0" customWidth="1"/>
    <col min="45" max="45" width="0.85546875" style="0" customWidth="1"/>
    <col min="46" max="46" width="2.140625" style="0" customWidth="1"/>
    <col min="47" max="74" width="0.85546875" style="0" customWidth="1"/>
    <col min="75" max="75" width="6.421875" style="0" customWidth="1"/>
    <col min="76" max="85" width="0.85546875" style="0" customWidth="1"/>
    <col min="86" max="86" width="6.00390625" style="0" customWidth="1"/>
    <col min="87" max="107" width="0.85546875" style="0" customWidth="1"/>
    <col min="108" max="108" width="5.140625" style="0" customWidth="1"/>
    <col min="109" max="120" width="0.85546875" style="0" customWidth="1"/>
    <col min="121" max="121" width="3.421875" style="0" customWidth="1"/>
    <col min="122" max="135" width="0.85546875" style="0" customWidth="1"/>
    <col min="136" max="136" width="2.421875" style="0" customWidth="1"/>
    <col min="137" max="137" width="7.57421875" style="0" customWidth="1"/>
    <col min="138" max="138" width="4.7109375" style="0" customWidth="1"/>
    <col min="139" max="142" width="0.85546875" style="0" customWidth="1"/>
    <col min="143" max="143" width="3.140625" style="0" customWidth="1"/>
    <col min="144" max="152" width="0.85546875" style="0" customWidth="1"/>
    <col min="153" max="153" width="10.140625" style="0" customWidth="1"/>
  </cols>
  <sheetData>
    <row r="1" spans="1:153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4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106" t="s">
        <v>0</v>
      </c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</row>
    <row r="3" spans="1:153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124" t="s">
        <v>137</v>
      </c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</row>
    <row r="4" spans="1:153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125" t="s">
        <v>1</v>
      </c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</row>
    <row r="5" spans="1:153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4"/>
      <c r="DS5" s="4"/>
      <c r="DT5" s="124" t="s">
        <v>138</v>
      </c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</row>
    <row r="6" spans="1:153" ht="30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126" t="s">
        <v>2</v>
      </c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4"/>
      <c r="DS6" s="4"/>
      <c r="DT6" s="126" t="s">
        <v>3</v>
      </c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</row>
    <row r="7" spans="1:153" ht="2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5" t="s">
        <v>4</v>
      </c>
      <c r="DG7" s="127" t="s">
        <v>217</v>
      </c>
      <c r="DH7" s="127"/>
      <c r="DI7" s="127"/>
      <c r="DJ7" s="127"/>
      <c r="DK7" s="4">
        <v>25</v>
      </c>
      <c r="DL7" s="4"/>
      <c r="DM7" s="4"/>
      <c r="DN7" s="127" t="s">
        <v>218</v>
      </c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8">
        <v>20</v>
      </c>
      <c r="EG7" s="128"/>
      <c r="EH7" s="128"/>
      <c r="EI7" s="128"/>
      <c r="EJ7" s="129" t="s">
        <v>189</v>
      </c>
      <c r="EK7" s="129"/>
      <c r="EL7" s="129"/>
      <c r="EM7" s="129"/>
      <c r="EN7" s="4" t="s">
        <v>5</v>
      </c>
      <c r="EO7" s="4"/>
      <c r="EP7" s="4"/>
      <c r="EQ7" s="4"/>
      <c r="ER7" s="4"/>
      <c r="ES7" s="4"/>
      <c r="ET7" s="4"/>
      <c r="EU7" s="4"/>
      <c r="EV7" s="4"/>
      <c r="EW7" s="4"/>
    </row>
    <row r="8" spans="1:153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6"/>
      <c r="ES8" s="4"/>
      <c r="ET8" s="4"/>
      <c r="EU8" s="4"/>
      <c r="EV8" s="4"/>
      <c r="EW8" s="4"/>
    </row>
    <row r="9" spans="1:153" ht="28.5" customHeight="1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</row>
    <row r="10" spans="1:153" ht="26.25" customHeight="1">
      <c r="A10" s="105" t="s">
        <v>132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</row>
    <row r="11" spans="1:153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ht="26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121" t="s">
        <v>7</v>
      </c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</row>
    <row r="13" spans="1:153" ht="2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5"/>
      <c r="CN13" s="4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5" t="s">
        <v>8</v>
      </c>
      <c r="EG13" s="4"/>
      <c r="EH13" s="108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10"/>
    </row>
    <row r="14" spans="1:153" ht="27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9"/>
      <c r="AK14" s="10"/>
      <c r="AL14" s="11"/>
      <c r="AM14" s="11"/>
      <c r="AN14" s="11"/>
      <c r="AO14" s="11"/>
      <c r="AP14" s="9"/>
      <c r="AQ14" s="9"/>
      <c r="AR14" s="9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4"/>
      <c r="BG14" s="10" t="s">
        <v>4</v>
      </c>
      <c r="BH14" s="122" t="s">
        <v>217</v>
      </c>
      <c r="BI14" s="122"/>
      <c r="BJ14" s="122"/>
      <c r="BK14" s="122"/>
      <c r="BL14" s="9" t="s">
        <v>4</v>
      </c>
      <c r="BM14" s="9"/>
      <c r="BN14" s="9"/>
      <c r="BO14" s="122" t="s">
        <v>218</v>
      </c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9"/>
      <c r="CH14" s="123">
        <v>2019</v>
      </c>
      <c r="CI14" s="123"/>
      <c r="CJ14" s="123"/>
      <c r="CK14" s="123"/>
      <c r="CL14" s="123"/>
      <c r="CM14" s="123"/>
      <c r="CN14" s="123"/>
      <c r="CO14" s="9" t="s">
        <v>5</v>
      </c>
      <c r="CP14" s="9"/>
      <c r="CQ14" s="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7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5" t="s">
        <v>9</v>
      </c>
      <c r="EG14" s="4"/>
      <c r="EH14" s="108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10"/>
    </row>
    <row r="15" spans="1:15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10"/>
      <c r="BH15" s="11"/>
      <c r="BI15" s="11"/>
      <c r="BJ15" s="11"/>
      <c r="BK15" s="11"/>
      <c r="BL15" s="9"/>
      <c r="BM15" s="9"/>
      <c r="BN15" s="9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9"/>
      <c r="CH15" s="9"/>
      <c r="CI15" s="9"/>
      <c r="CJ15" s="9"/>
      <c r="CK15" s="11"/>
      <c r="CL15" s="11"/>
      <c r="CM15" s="11"/>
      <c r="CN15" s="11"/>
      <c r="CO15" s="9"/>
      <c r="CP15" s="9"/>
      <c r="CQ15" s="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7"/>
      <c r="DS15" s="7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5"/>
      <c r="EG15" s="4"/>
      <c r="EH15" s="108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</row>
    <row r="16" spans="1:153" ht="28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7"/>
      <c r="BZ16" s="7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5"/>
      <c r="CN16" s="4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7"/>
      <c r="DS16" s="7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5"/>
      <c r="EG16" s="4"/>
      <c r="EH16" s="108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10"/>
    </row>
    <row r="17" spans="1:153" ht="40.5" customHeight="1">
      <c r="A17" s="12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07" t="s">
        <v>181</v>
      </c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4"/>
      <c r="DR17" s="7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5" t="s">
        <v>11</v>
      </c>
      <c r="EG17" s="4"/>
      <c r="EH17" s="108" t="s">
        <v>139</v>
      </c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10"/>
    </row>
    <row r="18" spans="1:153" ht="27.75" customHeight="1">
      <c r="A18" s="12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0"/>
      <c r="V18" s="13"/>
      <c r="W18" s="13"/>
      <c r="X18" s="13"/>
      <c r="Y18" s="13"/>
      <c r="Z18" s="9"/>
      <c r="AA18" s="9"/>
      <c r="AB18" s="9"/>
      <c r="AC18" s="4"/>
      <c r="AD18" s="4"/>
      <c r="AE18" s="4"/>
      <c r="AF18" s="4"/>
      <c r="AG18" s="4"/>
      <c r="AH18" s="4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4" t="s">
        <v>13</v>
      </c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14"/>
      <c r="EH18" s="111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3"/>
    </row>
    <row r="19" spans="1:153" ht="48.75" customHeight="1">
      <c r="A19" s="12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4"/>
      <c r="DR19" s="7"/>
      <c r="DS19" s="7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15"/>
      <c r="EG19" s="4"/>
      <c r="EH19" s="108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10"/>
    </row>
    <row r="20" spans="1:153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4"/>
      <c r="BU20" s="4"/>
      <c r="BV20" s="4"/>
      <c r="BW20" s="4"/>
      <c r="BX20" s="4"/>
      <c r="BY20" s="7"/>
      <c r="BZ20" s="7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5"/>
      <c r="CN20" s="4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7"/>
      <c r="DS20" s="7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5"/>
      <c r="EG20" s="4"/>
      <c r="EH20" s="114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6"/>
    </row>
    <row r="21" spans="1:153" ht="24" customHeight="1">
      <c r="A21" s="18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>
        <v>5235004228</v>
      </c>
      <c r="AI21" s="117" t="s">
        <v>140</v>
      </c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9"/>
      <c r="CN21" s="18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0" t="s">
        <v>16</v>
      </c>
      <c r="EG21" s="18"/>
      <c r="EH21" s="118" t="s">
        <v>17</v>
      </c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20"/>
    </row>
    <row r="22" spans="1:153" ht="31.5" customHeight="1">
      <c r="A22" s="21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 t="s">
        <v>19</v>
      </c>
      <c r="EG22" s="18"/>
      <c r="EH22" s="118" t="s">
        <v>20</v>
      </c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20"/>
    </row>
    <row r="23" spans="1:153" ht="23.25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21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</row>
    <row r="24" spans="1:153" ht="18.75" customHeight="1">
      <c r="A24" s="12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4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07" t="s">
        <v>94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</row>
    <row r="25" spans="1:153" ht="16.7" customHeight="1">
      <c r="A25" s="12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4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ht="23.25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24"/>
      <c r="CP26" s="24"/>
      <c r="CQ26" s="24"/>
      <c r="CR26" s="24"/>
      <c r="CS26" s="24"/>
      <c r="CT26" s="24"/>
      <c r="CU26" s="24"/>
      <c r="CV26" s="2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</row>
    <row r="27" spans="1:153" ht="16.7" customHeight="1">
      <c r="A27" s="12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07" t="s">
        <v>141</v>
      </c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</row>
    <row r="28" spans="1:153" ht="16.7" customHeight="1">
      <c r="A28" s="12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</row>
    <row r="29" spans="1:153" ht="16.7" customHeight="1">
      <c r="A29" s="12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</row>
    <row r="30" spans="1:153" ht="23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ht="16.7" customHeight="1">
      <c r="A31" s="105" t="s">
        <v>26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</row>
    <row r="32" spans="1:153" ht="23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</row>
    <row r="33" spans="1:153" ht="23.25">
      <c r="A33" s="26" t="s">
        <v>27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4"/>
      <c r="ET33" s="4"/>
      <c r="EU33" s="4"/>
      <c r="EV33" s="4"/>
      <c r="EW33" s="4"/>
    </row>
    <row r="34" spans="1:153" ht="50.25" customHeight="1">
      <c r="A34" s="104" t="s">
        <v>172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1:153" ht="23.25">
      <c r="A35" s="26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1:153" ht="321" customHeight="1">
      <c r="A36" s="104" t="s">
        <v>202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1:153" ht="23.25">
      <c r="A37" s="26" t="s">
        <v>29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</row>
    <row r="38" spans="1:153" ht="23.2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</row>
    <row r="39" spans="1:153" ht="23.25">
      <c r="A39" s="26" t="s">
        <v>30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</row>
    <row r="40" spans="1:153" ht="23.25">
      <c r="A40" s="104" t="s">
        <v>180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</row>
    <row r="41" spans="1:153" ht="23.25">
      <c r="A41" s="26" t="s">
        <v>31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</row>
    <row r="42" spans="1:153" ht="23.25">
      <c r="A42" s="104">
        <v>520072.99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</row>
    <row r="43" spans="1:153" ht="23.25">
      <c r="A43" s="26" t="s">
        <v>32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</row>
    <row r="44" spans="1:153" ht="23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</row>
    <row r="45" spans="1:15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</row>
    <row r="46" spans="1:15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</row>
    <row r="47" spans="1:15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</row>
    <row r="48" spans="1:15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</row>
    <row r="49" spans="1:15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</row>
    <row r="50" spans="1:15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</row>
    <row r="51" spans="1:15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</row>
    <row r="52" spans="1:15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</sheetData>
  <mergeCells count="39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44:DD44"/>
    <mergeCell ref="A31:DD31"/>
    <mergeCell ref="A34:DD34"/>
    <mergeCell ref="A36:DD36"/>
    <mergeCell ref="A38:DD38"/>
    <mergeCell ref="A40:DD40"/>
    <mergeCell ref="A42:DD42"/>
    <mergeCell ref="CX33:ER33"/>
  </mergeCells>
  <printOptions/>
  <pageMargins left="0.7" right="0.3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 topLeftCell="A1">
      <selection activeCell="B15" sqref="B15"/>
    </sheetView>
  </sheetViews>
  <sheetFormatPr defaultColWidth="9.140625" defaultRowHeight="12.75" customHeight="1"/>
  <cols>
    <col min="1" max="1" width="4.7109375" style="0" customWidth="1"/>
    <col min="2" max="2" width="65.8515625" style="0" customWidth="1"/>
    <col min="3" max="3" width="26.28125" style="0" customWidth="1"/>
  </cols>
  <sheetData>
    <row r="1" spans="1:3" ht="14.25" customHeight="1">
      <c r="A1" s="34"/>
      <c r="B1" s="80"/>
      <c r="C1" s="81" t="s">
        <v>33</v>
      </c>
    </row>
    <row r="2" spans="1:3" ht="14.25" customHeight="1">
      <c r="A2" s="34"/>
      <c r="B2" s="130" t="s">
        <v>34</v>
      </c>
      <c r="C2" s="130"/>
    </row>
    <row r="3" spans="1:3" ht="14.25" customHeight="1">
      <c r="A3" s="34"/>
      <c r="B3" s="130" t="s">
        <v>219</v>
      </c>
      <c r="C3" s="130"/>
    </row>
    <row r="4" spans="1:3" ht="12.75" customHeight="1">
      <c r="A4" s="34"/>
      <c r="B4" s="80"/>
      <c r="C4" s="80"/>
    </row>
    <row r="5" spans="1:3" ht="12.75" customHeight="1">
      <c r="A5" s="35" t="s">
        <v>35</v>
      </c>
      <c r="B5" s="82" t="s">
        <v>36</v>
      </c>
      <c r="C5" s="82" t="s">
        <v>37</v>
      </c>
    </row>
    <row r="6" spans="1:3" ht="12.75" customHeight="1">
      <c r="A6" s="35">
        <v>1</v>
      </c>
      <c r="B6" s="82">
        <v>2</v>
      </c>
      <c r="C6" s="82">
        <v>3</v>
      </c>
    </row>
    <row r="7" spans="1:3" ht="18" customHeight="1">
      <c r="A7" s="36"/>
      <c r="B7" s="83" t="s">
        <v>38</v>
      </c>
      <c r="C7" s="84">
        <v>786100</v>
      </c>
    </row>
    <row r="8" spans="1:3" ht="33.75" customHeight="1">
      <c r="A8" s="37"/>
      <c r="B8" s="83" t="s">
        <v>39</v>
      </c>
      <c r="C8" s="84"/>
    </row>
    <row r="9" spans="1:3" ht="12.75" customHeight="1">
      <c r="A9" s="36"/>
      <c r="B9" s="83" t="s">
        <v>40</v>
      </c>
      <c r="C9" s="84">
        <v>28900</v>
      </c>
    </row>
    <row r="10" spans="1:3" ht="16.5" customHeight="1">
      <c r="A10" s="36"/>
      <c r="B10" s="83" t="s">
        <v>41</v>
      </c>
      <c r="C10" s="84">
        <v>460400</v>
      </c>
    </row>
    <row r="11" spans="1:3" ht="12.75" customHeight="1">
      <c r="A11" s="36"/>
      <c r="B11" s="83" t="s">
        <v>40</v>
      </c>
      <c r="C11" s="84"/>
    </row>
    <row r="12" spans="1:3" ht="12.75" customHeight="1">
      <c r="A12" s="36"/>
      <c r="B12" s="83" t="s">
        <v>42</v>
      </c>
      <c r="C12" s="84"/>
    </row>
    <row r="13" spans="1:3" ht="30.75" customHeight="1">
      <c r="A13" s="37"/>
      <c r="B13" s="83" t="s">
        <v>43</v>
      </c>
      <c r="C13" s="84"/>
    </row>
    <row r="14" spans="1:3" ht="36.75" customHeight="1">
      <c r="A14" s="37"/>
      <c r="B14" s="83" t="s">
        <v>44</v>
      </c>
      <c r="C14" s="84"/>
    </row>
    <row r="15" spans="1:3" ht="12.75" customHeight="1">
      <c r="A15" s="36"/>
      <c r="B15" s="85"/>
      <c r="C15" s="84"/>
    </row>
    <row r="16" spans="1:3" ht="31.5" customHeight="1">
      <c r="A16" s="36"/>
      <c r="B16" s="83" t="s">
        <v>45</v>
      </c>
      <c r="C16" s="84"/>
    </row>
    <row r="17" spans="1:3" ht="22.5" customHeight="1">
      <c r="A17" s="36"/>
      <c r="B17" s="83" t="s">
        <v>46</v>
      </c>
      <c r="C17" s="84"/>
    </row>
    <row r="18" spans="1:3" ht="15" customHeight="1">
      <c r="A18" s="36"/>
      <c r="B18" s="83" t="s">
        <v>47</v>
      </c>
      <c r="C18" s="84"/>
    </row>
    <row r="19" spans="1:3" ht="15" customHeight="1">
      <c r="A19" s="36"/>
      <c r="B19" s="83" t="s">
        <v>48</v>
      </c>
      <c r="C19" s="84"/>
    </row>
    <row r="20" spans="1:3" ht="12.75" customHeight="1">
      <c r="A20" s="36"/>
      <c r="B20" s="83" t="s">
        <v>49</v>
      </c>
      <c r="C20" s="84"/>
    </row>
    <row r="21" spans="1:3" ht="32.25" customHeight="1">
      <c r="A21" s="36"/>
      <c r="B21" s="83" t="s">
        <v>50</v>
      </c>
      <c r="C21" s="84"/>
    </row>
    <row r="22" spans="1:3" ht="23.25" customHeight="1">
      <c r="A22" s="36"/>
      <c r="B22" s="83" t="s">
        <v>51</v>
      </c>
      <c r="C22" s="84"/>
    </row>
    <row r="23" spans="1:3" ht="39" customHeight="1">
      <c r="A23" s="36"/>
      <c r="B23" s="83" t="s">
        <v>52</v>
      </c>
      <c r="C23" s="84"/>
    </row>
    <row r="24" spans="1:3" ht="12.75" customHeight="1">
      <c r="A24" s="32"/>
      <c r="B24" s="32"/>
      <c r="C24" s="32"/>
    </row>
    <row r="25" spans="1:3" ht="12.75" customHeight="1">
      <c r="A25" s="32"/>
      <c r="B25" s="32"/>
      <c r="C25" s="32"/>
    </row>
    <row r="26" spans="1:3" ht="12.75" customHeight="1">
      <c r="A26" s="32"/>
      <c r="B26" s="32"/>
      <c r="C26" s="32"/>
    </row>
    <row r="27" spans="1:3" ht="12.75" customHeight="1">
      <c r="A27" s="32"/>
      <c r="B27" s="32"/>
      <c r="C27" s="32"/>
    </row>
    <row r="28" spans="1:3" ht="12.75" customHeight="1">
      <c r="A28" s="32"/>
      <c r="B28" s="32"/>
      <c r="C28" s="32"/>
    </row>
    <row r="29" spans="1:3" ht="12.75" customHeight="1">
      <c r="A29" s="32"/>
      <c r="B29" s="32"/>
      <c r="C29" s="32"/>
    </row>
    <row r="30" spans="1:3" ht="12.75" customHeight="1">
      <c r="A30" s="32"/>
      <c r="B30" s="32"/>
      <c r="C30" s="32"/>
    </row>
  </sheetData>
  <mergeCells count="2"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zoomScale="70" zoomScaleNormal="70" workbookViewId="0" topLeftCell="B1">
      <selection activeCell="K14" sqref="K14"/>
    </sheetView>
  </sheetViews>
  <sheetFormatPr defaultColWidth="9.140625" defaultRowHeight="12.75"/>
  <cols>
    <col min="1" max="1" width="52.8515625" style="0" customWidth="1"/>
    <col min="2" max="2" width="11.28125" style="0" customWidth="1"/>
    <col min="3" max="3" width="25.421875" style="0" customWidth="1"/>
    <col min="4" max="4" width="18.7109375" style="0" customWidth="1"/>
    <col min="5" max="5" width="17.00390625" style="0" customWidth="1"/>
    <col min="6" max="6" width="8.8515625" style="0" hidden="1" customWidth="1"/>
    <col min="7" max="7" width="16.57421875" style="0" customWidth="1"/>
    <col min="8" max="8" width="11.57421875" style="0" customWidth="1"/>
    <col min="9" max="9" width="9.57421875" style="0" customWidth="1"/>
    <col min="10" max="10" width="14.140625" style="0" customWidth="1"/>
    <col min="11" max="11" width="10.57421875" style="0" customWidth="1"/>
    <col min="12" max="12" width="17.140625" style="0" customWidth="1"/>
    <col min="13" max="13" width="17.57421875" style="0" customWidth="1"/>
    <col min="14" max="14" width="14.140625" style="0" customWidth="1"/>
    <col min="15" max="15" width="17.57421875" style="0" customWidth="1"/>
    <col min="16" max="16" width="17.421875" style="0" customWidth="1"/>
    <col min="17" max="17" width="15.8515625" style="0" customWidth="1"/>
  </cols>
  <sheetData>
    <row r="1" spans="1:17" ht="2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32"/>
      <c r="M1" s="32"/>
      <c r="N1" s="32"/>
      <c r="O1" s="32"/>
      <c r="P1" s="29" t="s">
        <v>53</v>
      </c>
      <c r="Q1" s="29"/>
    </row>
    <row r="2" spans="1:17" ht="20.25">
      <c r="A2" s="28"/>
      <c r="B2" s="43" t="s">
        <v>122</v>
      </c>
      <c r="C2" s="43"/>
      <c r="D2" s="43"/>
      <c r="E2" s="43"/>
      <c r="F2" s="43"/>
      <c r="G2" s="43"/>
      <c r="H2" s="43"/>
      <c r="I2" s="43"/>
      <c r="J2" s="43"/>
      <c r="K2" s="28"/>
      <c r="L2" s="32"/>
      <c r="M2" s="32"/>
      <c r="N2" s="32"/>
      <c r="O2" s="32"/>
      <c r="P2" s="32"/>
      <c r="Q2" s="32"/>
    </row>
    <row r="3" spans="1:17" ht="20.25">
      <c r="A3" s="28"/>
      <c r="B3" s="131" t="s">
        <v>207</v>
      </c>
      <c r="C3" s="131"/>
      <c r="D3" s="131"/>
      <c r="E3" s="131"/>
      <c r="F3" s="131"/>
      <c r="G3" s="131"/>
      <c r="H3" s="43"/>
      <c r="I3" s="43"/>
      <c r="J3" s="43"/>
      <c r="K3" s="28"/>
      <c r="L3" s="32"/>
      <c r="M3" s="32"/>
      <c r="N3" s="32"/>
      <c r="O3" s="32"/>
      <c r="P3" s="32"/>
      <c r="Q3" s="32"/>
    </row>
    <row r="4" spans="1:17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2"/>
      <c r="M4" s="32"/>
      <c r="N4" s="32"/>
      <c r="O4" s="32"/>
      <c r="P4" s="32"/>
      <c r="Q4" s="32"/>
    </row>
    <row r="5" spans="1:17" ht="15.75" customHeight="1">
      <c r="A5" s="132" t="s">
        <v>135</v>
      </c>
      <c r="B5" s="132" t="s">
        <v>54</v>
      </c>
      <c r="C5" s="132" t="s">
        <v>55</v>
      </c>
      <c r="D5" s="135" t="s">
        <v>56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17" ht="20.25">
      <c r="A6" s="133"/>
      <c r="B6" s="133"/>
      <c r="C6" s="133"/>
      <c r="D6" s="132" t="s">
        <v>91</v>
      </c>
      <c r="E6" s="135" t="s">
        <v>58</v>
      </c>
      <c r="F6" s="136"/>
      <c r="G6" s="136"/>
      <c r="H6" s="136"/>
      <c r="I6" s="136"/>
      <c r="J6" s="136"/>
      <c r="K6" s="137"/>
      <c r="L6" s="132" t="s">
        <v>92</v>
      </c>
      <c r="M6" s="145" t="s">
        <v>58</v>
      </c>
      <c r="N6" s="146"/>
      <c r="O6" s="132" t="s">
        <v>93</v>
      </c>
      <c r="P6" s="141" t="s">
        <v>58</v>
      </c>
      <c r="Q6" s="142"/>
    </row>
    <row r="7" spans="1:17" ht="120.75" customHeight="1">
      <c r="A7" s="133"/>
      <c r="B7" s="133"/>
      <c r="C7" s="133"/>
      <c r="D7" s="133"/>
      <c r="E7" s="132" t="s">
        <v>59</v>
      </c>
      <c r="F7" s="132" t="s">
        <v>60</v>
      </c>
      <c r="G7" s="132" t="s">
        <v>61</v>
      </c>
      <c r="H7" s="132" t="s">
        <v>62</v>
      </c>
      <c r="I7" s="132" t="s">
        <v>63</v>
      </c>
      <c r="J7" s="138" t="s">
        <v>64</v>
      </c>
      <c r="K7" s="139"/>
      <c r="L7" s="133"/>
      <c r="M7" s="143" t="s">
        <v>59</v>
      </c>
      <c r="N7" s="140" t="s">
        <v>64</v>
      </c>
      <c r="O7" s="133"/>
      <c r="P7" s="143" t="s">
        <v>59</v>
      </c>
      <c r="Q7" s="140" t="s">
        <v>64</v>
      </c>
    </row>
    <row r="8" spans="1:17" ht="142.5" customHeight="1">
      <c r="A8" s="134"/>
      <c r="B8" s="134"/>
      <c r="C8" s="134"/>
      <c r="D8" s="134"/>
      <c r="E8" s="134"/>
      <c r="F8" s="134"/>
      <c r="G8" s="134"/>
      <c r="H8" s="134"/>
      <c r="I8" s="134"/>
      <c r="J8" s="30" t="s">
        <v>57</v>
      </c>
      <c r="K8" s="30" t="s">
        <v>65</v>
      </c>
      <c r="L8" s="134"/>
      <c r="M8" s="144"/>
      <c r="N8" s="140"/>
      <c r="O8" s="134"/>
      <c r="P8" s="144"/>
      <c r="Q8" s="140"/>
    </row>
    <row r="9" spans="1:17" ht="2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/>
      <c r="G9" s="30">
        <v>6</v>
      </c>
      <c r="H9" s="30">
        <v>7</v>
      </c>
      <c r="I9" s="30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  <c r="O9" s="30">
        <v>14</v>
      </c>
      <c r="P9" s="30">
        <v>15</v>
      </c>
      <c r="Q9" s="30">
        <v>16</v>
      </c>
    </row>
    <row r="10" spans="1:17" ht="20.25">
      <c r="A10" s="44" t="s">
        <v>99</v>
      </c>
      <c r="B10" s="30">
        <v>100</v>
      </c>
      <c r="C10" s="45"/>
      <c r="D10" s="46">
        <f>E10+G10+H10+I10+J10</f>
        <v>7713977.5200000005</v>
      </c>
      <c r="E10" s="46">
        <f>SUM(E13,E20,E15,E16,E17)</f>
        <v>7508761.23</v>
      </c>
      <c r="F10" s="46" t="e">
        <f>F12+F13+F20+F15+F16+F17+#REF!+#REF!+F18+F19+#REF!+F22+F23</f>
        <v>#REF!</v>
      </c>
      <c r="G10" s="46">
        <f>SUM(G13,G20,G15,G16,G17,G21)</f>
        <v>194596.28999999998</v>
      </c>
      <c r="H10" s="46">
        <f aca="true" t="shared" si="0" ref="H10:N10">SUM(H13,H14,H15,H16,H17)</f>
        <v>0</v>
      </c>
      <c r="I10" s="46">
        <f t="shared" si="0"/>
        <v>0</v>
      </c>
      <c r="J10" s="46">
        <f t="shared" si="0"/>
        <v>10620</v>
      </c>
      <c r="K10" s="46">
        <f t="shared" si="0"/>
        <v>0</v>
      </c>
      <c r="L10" s="46">
        <f>SUM(L13,L14,L15,L16,L17)</f>
        <v>7493300</v>
      </c>
      <c r="M10" s="46">
        <f t="shared" si="0"/>
        <v>7482300</v>
      </c>
      <c r="N10" s="46">
        <f t="shared" si="0"/>
        <v>11000</v>
      </c>
      <c r="O10" s="46">
        <f>SUM(O13,O14,O15,O16,O17)</f>
        <v>7493300</v>
      </c>
      <c r="P10" s="46">
        <f>SUM(P13,P14,P15,P16,P17)</f>
        <v>7482300</v>
      </c>
      <c r="Q10" s="46">
        <f aca="true" t="shared" si="1" ref="Q10">SUM(Q13,Q14,Q15,Q16,Q17)</f>
        <v>11000</v>
      </c>
    </row>
    <row r="11" spans="1:17" ht="20.25">
      <c r="A11" s="47" t="s">
        <v>58</v>
      </c>
      <c r="B11" s="48"/>
      <c r="C11" s="49"/>
      <c r="D11" s="31"/>
      <c r="E11" s="31"/>
      <c r="F11" s="31"/>
      <c r="G11" s="31"/>
      <c r="H11" s="31"/>
      <c r="I11" s="31"/>
      <c r="J11" s="31"/>
      <c r="K11" s="31"/>
      <c r="L11" s="31">
        <f aca="true" t="shared" si="2" ref="L11:L50">M11</f>
        <v>0</v>
      </c>
      <c r="M11" s="31"/>
      <c r="N11" s="31"/>
      <c r="O11" s="31">
        <f aca="true" t="shared" si="3" ref="O11:O50">P11</f>
        <v>0</v>
      </c>
      <c r="P11" s="31"/>
      <c r="Q11" s="31"/>
    </row>
    <row r="12" spans="1:17" ht="20.25">
      <c r="A12" s="50" t="s">
        <v>101</v>
      </c>
      <c r="B12" s="48" t="s">
        <v>100</v>
      </c>
      <c r="C12" s="49"/>
      <c r="D12" s="31">
        <f>E12+G12+H12+I12+J12</f>
        <v>0</v>
      </c>
      <c r="E12" s="31"/>
      <c r="F12" s="31"/>
      <c r="G12" s="31"/>
      <c r="H12" s="31"/>
      <c r="I12" s="31"/>
      <c r="J12" s="31"/>
      <c r="K12" s="31"/>
      <c r="L12" s="31">
        <f t="shared" si="2"/>
        <v>0</v>
      </c>
      <c r="M12" s="31"/>
      <c r="N12" s="31"/>
      <c r="O12" s="31">
        <f t="shared" si="3"/>
        <v>0</v>
      </c>
      <c r="P12" s="31"/>
      <c r="Q12" s="31"/>
    </row>
    <row r="13" spans="1:17" ht="61.5" customHeight="1">
      <c r="A13" s="50" t="s">
        <v>208</v>
      </c>
      <c r="B13" s="48" t="s">
        <v>115</v>
      </c>
      <c r="C13" s="49" t="s">
        <v>143</v>
      </c>
      <c r="D13" s="31">
        <f aca="true" t="shared" si="4" ref="D13:D69">E13+G13+H13+I13+J13</f>
        <v>7395261.23</v>
      </c>
      <c r="E13" s="31">
        <v>7395261.23</v>
      </c>
      <c r="F13" s="31"/>
      <c r="G13" s="31"/>
      <c r="H13" s="31"/>
      <c r="I13" s="31"/>
      <c r="J13" s="31"/>
      <c r="K13" s="31"/>
      <c r="L13" s="31">
        <f t="shared" si="2"/>
        <v>7368800</v>
      </c>
      <c r="M13" s="31">
        <v>7368800</v>
      </c>
      <c r="N13" s="31"/>
      <c r="O13" s="31">
        <f t="shared" si="3"/>
        <v>7368800</v>
      </c>
      <c r="P13" s="31">
        <v>7368800</v>
      </c>
      <c r="Q13" s="31"/>
    </row>
    <row r="14" spans="1:17" ht="65.25" customHeight="1">
      <c r="A14" s="50" t="s">
        <v>209</v>
      </c>
      <c r="B14" s="48" t="s">
        <v>115</v>
      </c>
      <c r="C14" s="67"/>
      <c r="D14" s="31">
        <f>E14+G14+H14+I14+J14</f>
        <v>0</v>
      </c>
      <c r="E14" s="31"/>
      <c r="F14" s="31"/>
      <c r="G14" s="31"/>
      <c r="H14" s="31"/>
      <c r="I14" s="31"/>
      <c r="J14" s="31"/>
      <c r="K14" s="31"/>
      <c r="L14" s="31">
        <f t="shared" si="2"/>
        <v>0</v>
      </c>
      <c r="M14" s="31"/>
      <c r="N14" s="31"/>
      <c r="O14" s="31">
        <f t="shared" si="3"/>
        <v>0</v>
      </c>
      <c r="P14" s="31"/>
      <c r="Q14" s="31"/>
    </row>
    <row r="15" spans="1:17" ht="50.25" customHeight="1">
      <c r="A15" s="50" t="s">
        <v>142</v>
      </c>
      <c r="B15" s="48" t="s">
        <v>115</v>
      </c>
      <c r="C15" s="49" t="s">
        <v>178</v>
      </c>
      <c r="D15" s="31">
        <f t="shared" si="4"/>
        <v>29000</v>
      </c>
      <c r="E15" s="31">
        <v>29000</v>
      </c>
      <c r="F15" s="31"/>
      <c r="G15" s="31"/>
      <c r="H15" s="31"/>
      <c r="I15" s="31"/>
      <c r="J15" s="31"/>
      <c r="K15" s="31"/>
      <c r="L15" s="31">
        <f t="shared" si="2"/>
        <v>29000</v>
      </c>
      <c r="M15" s="31">
        <v>29000</v>
      </c>
      <c r="N15" s="31"/>
      <c r="O15" s="31">
        <f t="shared" si="3"/>
        <v>29000</v>
      </c>
      <c r="P15" s="31">
        <v>29000</v>
      </c>
      <c r="Q15" s="31"/>
    </row>
    <row r="16" spans="1:17" ht="65.25" customHeight="1">
      <c r="A16" s="50" t="s">
        <v>209</v>
      </c>
      <c r="B16" s="48" t="s">
        <v>115</v>
      </c>
      <c r="C16" s="49" t="s">
        <v>179</v>
      </c>
      <c r="D16" s="31">
        <f t="shared" si="4"/>
        <v>84500</v>
      </c>
      <c r="E16" s="31">
        <v>84500</v>
      </c>
      <c r="F16" s="31"/>
      <c r="G16" s="31"/>
      <c r="H16" s="31"/>
      <c r="I16" s="31"/>
      <c r="J16" s="31"/>
      <c r="K16" s="31"/>
      <c r="L16" s="31">
        <f t="shared" si="2"/>
        <v>84500</v>
      </c>
      <c r="M16" s="31">
        <v>84500</v>
      </c>
      <c r="N16" s="31"/>
      <c r="O16" s="31">
        <f t="shared" si="3"/>
        <v>84500</v>
      </c>
      <c r="P16" s="31">
        <v>84500</v>
      </c>
      <c r="Q16" s="31"/>
    </row>
    <row r="17" spans="1:17" ht="69.75" customHeight="1">
      <c r="A17" s="50" t="s">
        <v>210</v>
      </c>
      <c r="B17" s="48" t="s">
        <v>115</v>
      </c>
      <c r="C17" s="49" t="s">
        <v>188</v>
      </c>
      <c r="D17" s="31">
        <f t="shared" si="4"/>
        <v>10620</v>
      </c>
      <c r="E17" s="31"/>
      <c r="F17" s="31"/>
      <c r="G17" s="31"/>
      <c r="H17" s="31"/>
      <c r="I17" s="31"/>
      <c r="J17" s="31">
        <v>10620</v>
      </c>
      <c r="K17" s="31"/>
      <c r="L17" s="31">
        <f>M17+SUM(M17,N17)</f>
        <v>11000</v>
      </c>
      <c r="M17" s="31"/>
      <c r="N17" s="31">
        <v>11000</v>
      </c>
      <c r="O17" s="31">
        <f>P17+SUM(P17,Q17)</f>
        <v>11000</v>
      </c>
      <c r="P17" s="31"/>
      <c r="Q17" s="31">
        <v>11000</v>
      </c>
    </row>
    <row r="18" spans="1:17" ht="53.25" customHeight="1">
      <c r="A18" s="50" t="s">
        <v>102</v>
      </c>
      <c r="B18" s="48" t="s">
        <v>182</v>
      </c>
      <c r="C18" s="49"/>
      <c r="D18" s="31">
        <f t="shared" si="4"/>
        <v>0</v>
      </c>
      <c r="E18" s="31"/>
      <c r="F18" s="31"/>
      <c r="G18" s="31"/>
      <c r="H18" s="31"/>
      <c r="I18" s="31"/>
      <c r="J18" s="31"/>
      <c r="K18" s="31"/>
      <c r="L18" s="31">
        <f t="shared" si="2"/>
        <v>0</v>
      </c>
      <c r="M18" s="31"/>
      <c r="N18" s="31"/>
      <c r="O18" s="31">
        <f t="shared" si="3"/>
        <v>0</v>
      </c>
      <c r="P18" s="31"/>
      <c r="Q18" s="31"/>
    </row>
    <row r="19" spans="1:17" ht="116.25" customHeight="1">
      <c r="A19" s="50" t="s">
        <v>103</v>
      </c>
      <c r="B19" s="48" t="s">
        <v>183</v>
      </c>
      <c r="C19" s="49"/>
      <c r="D19" s="31">
        <f t="shared" si="4"/>
        <v>0</v>
      </c>
      <c r="E19" s="31"/>
      <c r="F19" s="31"/>
      <c r="G19" s="31"/>
      <c r="H19" s="31"/>
      <c r="I19" s="31"/>
      <c r="J19" s="31"/>
      <c r="K19" s="31"/>
      <c r="L19" s="31">
        <f t="shared" si="2"/>
        <v>0</v>
      </c>
      <c r="M19" s="31"/>
      <c r="N19" s="31"/>
      <c r="O19" s="31">
        <f t="shared" si="3"/>
        <v>0</v>
      </c>
      <c r="P19" s="31"/>
      <c r="Q19" s="31"/>
    </row>
    <row r="20" spans="1:17" ht="116.25" customHeight="1">
      <c r="A20" s="50" t="s">
        <v>203</v>
      </c>
      <c r="B20" s="48" t="s">
        <v>116</v>
      </c>
      <c r="C20" s="57" t="s">
        <v>197</v>
      </c>
      <c r="D20" s="31">
        <f>E20+G20+H14+I14+J14</f>
        <v>95596.29</v>
      </c>
      <c r="E20" s="31"/>
      <c r="F20" s="31"/>
      <c r="G20" s="31">
        <v>95596.29</v>
      </c>
      <c r="H20" s="31"/>
      <c r="I20" s="31"/>
      <c r="J20" s="31"/>
      <c r="K20" s="31"/>
      <c r="L20" s="31">
        <f t="shared" si="2"/>
        <v>0</v>
      </c>
      <c r="M20" s="31"/>
      <c r="N20" s="31"/>
      <c r="O20" s="31">
        <f t="shared" si="3"/>
        <v>0</v>
      </c>
      <c r="P20" s="31"/>
      <c r="Q20" s="31"/>
    </row>
    <row r="21" spans="1:17" ht="112.5" customHeight="1">
      <c r="A21" s="50" t="s">
        <v>205</v>
      </c>
      <c r="B21" s="48" t="s">
        <v>116</v>
      </c>
      <c r="C21" s="57" t="s">
        <v>206</v>
      </c>
      <c r="D21" s="31">
        <f>E21+G21+H15+I15+J15</f>
        <v>99000</v>
      </c>
      <c r="E21" s="31"/>
      <c r="F21" s="31"/>
      <c r="G21" s="31">
        <v>99000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27.75" customHeight="1">
      <c r="A22" s="50" t="s">
        <v>136</v>
      </c>
      <c r="B22" s="48" t="s">
        <v>116</v>
      </c>
      <c r="C22" s="49"/>
      <c r="D22" s="31"/>
      <c r="E22" s="31"/>
      <c r="F22" s="31"/>
      <c r="G22" s="31"/>
      <c r="H22" s="31"/>
      <c r="I22" s="31"/>
      <c r="J22" s="31"/>
      <c r="K22" s="31"/>
      <c r="L22" s="31">
        <f t="shared" si="2"/>
        <v>0</v>
      </c>
      <c r="M22" s="31"/>
      <c r="N22" s="31"/>
      <c r="O22" s="31">
        <f t="shared" si="3"/>
        <v>0</v>
      </c>
      <c r="P22" s="31"/>
      <c r="Q22" s="31"/>
    </row>
    <row r="23" spans="1:17" ht="32.25" customHeight="1">
      <c r="A23" s="50" t="s">
        <v>104</v>
      </c>
      <c r="B23" s="48" t="s">
        <v>117</v>
      </c>
      <c r="C23" s="49"/>
      <c r="D23" s="31"/>
      <c r="E23" s="31"/>
      <c r="F23" s="31"/>
      <c r="G23" s="31"/>
      <c r="H23" s="31"/>
      <c r="I23" s="31"/>
      <c r="J23" s="31"/>
      <c r="K23" s="31"/>
      <c r="L23" s="31">
        <f t="shared" si="2"/>
        <v>0</v>
      </c>
      <c r="M23" s="31"/>
      <c r="N23" s="31"/>
      <c r="O23" s="31">
        <f t="shared" si="3"/>
        <v>0</v>
      </c>
      <c r="P23" s="31"/>
      <c r="Q23" s="31"/>
    </row>
    <row r="24" spans="1:17" ht="34.5" customHeight="1">
      <c r="A24" s="51" t="s">
        <v>105</v>
      </c>
      <c r="B24" s="52">
        <v>200</v>
      </c>
      <c r="C24" s="53"/>
      <c r="D24" s="46">
        <f t="shared" si="4"/>
        <v>7713977.5200000005</v>
      </c>
      <c r="E24" s="46">
        <f aca="true" t="shared" si="5" ref="E24:Q24">E25+E29+E32+E39</f>
        <v>7508761.23</v>
      </c>
      <c r="F24" s="46" t="e">
        <f t="shared" si="5"/>
        <v>#REF!</v>
      </c>
      <c r="G24" s="46">
        <f t="shared" si="5"/>
        <v>194596.29</v>
      </c>
      <c r="H24" s="46">
        <f t="shared" si="5"/>
        <v>0</v>
      </c>
      <c r="I24" s="46">
        <f t="shared" si="5"/>
        <v>0</v>
      </c>
      <c r="J24" s="46">
        <f t="shared" si="5"/>
        <v>10620</v>
      </c>
      <c r="K24" s="46">
        <f t="shared" si="5"/>
        <v>0</v>
      </c>
      <c r="L24" s="46">
        <f t="shared" si="5"/>
        <v>7493300</v>
      </c>
      <c r="M24" s="46">
        <f t="shared" si="5"/>
        <v>7482300</v>
      </c>
      <c r="N24" s="46">
        <f t="shared" si="5"/>
        <v>11000</v>
      </c>
      <c r="O24" s="46">
        <f t="shared" si="5"/>
        <v>7493300</v>
      </c>
      <c r="P24" s="46">
        <f t="shared" si="5"/>
        <v>7482300</v>
      </c>
      <c r="Q24" s="46">
        <f t="shared" si="5"/>
        <v>11000</v>
      </c>
    </row>
    <row r="25" spans="1:17" ht="51" customHeight="1">
      <c r="A25" s="51" t="s">
        <v>106</v>
      </c>
      <c r="B25" s="52">
        <v>210</v>
      </c>
      <c r="C25" s="54"/>
      <c r="D25" s="46">
        <f>E25+G25+H25+I25+J25</f>
        <v>6550000</v>
      </c>
      <c r="E25" s="46">
        <f>SUM(E26,E27,E28)</f>
        <v>6550000</v>
      </c>
      <c r="F25" s="46" t="e">
        <f>F26+#REF!+#REF!+F27+F28+#REF!</f>
        <v>#REF!</v>
      </c>
      <c r="G25" s="46">
        <f aca="true" t="shared" si="6" ref="G25:M25">SUM(G26,G27,G28)</f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6550000</v>
      </c>
      <c r="M25" s="46">
        <f t="shared" si="6"/>
        <v>6550000</v>
      </c>
      <c r="N25" s="46"/>
      <c r="O25" s="46">
        <f>SUM(O26,O27,O28)</f>
        <v>6550000</v>
      </c>
      <c r="P25" s="46">
        <f>SUM(P26,P27,P28)</f>
        <v>6550000</v>
      </c>
      <c r="Q25" s="46"/>
    </row>
    <row r="26" spans="1:17" ht="69.75" customHeight="1">
      <c r="A26" s="50" t="s">
        <v>159</v>
      </c>
      <c r="B26" s="64">
        <v>211</v>
      </c>
      <c r="C26" s="55" t="s">
        <v>144</v>
      </c>
      <c r="D26" s="31">
        <f t="shared" si="4"/>
        <v>5023000</v>
      </c>
      <c r="E26" s="31">
        <v>5023000</v>
      </c>
      <c r="F26" s="46"/>
      <c r="G26" s="46"/>
      <c r="H26" s="46"/>
      <c r="I26" s="46"/>
      <c r="J26" s="46"/>
      <c r="K26" s="46"/>
      <c r="L26" s="31">
        <f t="shared" si="2"/>
        <v>5023000</v>
      </c>
      <c r="M26" s="46">
        <v>5023000</v>
      </c>
      <c r="N26" s="46"/>
      <c r="O26" s="31">
        <f t="shared" si="3"/>
        <v>5023000</v>
      </c>
      <c r="P26" s="46">
        <v>5023000</v>
      </c>
      <c r="Q26" s="46"/>
    </row>
    <row r="27" spans="1:17" ht="71.25" customHeight="1">
      <c r="A27" s="50" t="s">
        <v>212</v>
      </c>
      <c r="B27" s="64">
        <v>212</v>
      </c>
      <c r="C27" s="55" t="s">
        <v>145</v>
      </c>
      <c r="D27" s="31">
        <f aca="true" t="shared" si="7" ref="D27">E27+G27+H27+I27+J27</f>
        <v>1517000</v>
      </c>
      <c r="E27" s="31">
        <v>1517000</v>
      </c>
      <c r="F27" s="56"/>
      <c r="G27" s="56"/>
      <c r="H27" s="56"/>
      <c r="I27" s="56"/>
      <c r="J27" s="56"/>
      <c r="K27" s="56"/>
      <c r="L27" s="31">
        <v>1517000</v>
      </c>
      <c r="M27" s="31">
        <v>1517000</v>
      </c>
      <c r="N27" s="31"/>
      <c r="O27" s="31">
        <v>1517000</v>
      </c>
      <c r="P27" s="31">
        <v>1517000</v>
      </c>
      <c r="Q27" s="31"/>
    </row>
    <row r="28" spans="1:17" ht="81">
      <c r="A28" s="50" t="s">
        <v>187</v>
      </c>
      <c r="B28" s="64">
        <v>214</v>
      </c>
      <c r="C28" s="55" t="s">
        <v>146</v>
      </c>
      <c r="D28" s="31">
        <v>10000</v>
      </c>
      <c r="E28" s="31">
        <v>10000</v>
      </c>
      <c r="F28" s="56"/>
      <c r="G28" s="56"/>
      <c r="H28" s="56"/>
      <c r="I28" s="56"/>
      <c r="J28" s="56"/>
      <c r="K28" s="56"/>
      <c r="L28" s="31">
        <v>10000</v>
      </c>
      <c r="M28" s="31">
        <v>10000</v>
      </c>
      <c r="N28" s="31"/>
      <c r="O28" s="31">
        <v>10000</v>
      </c>
      <c r="P28" s="31">
        <v>10000</v>
      </c>
      <c r="Q28" s="31"/>
    </row>
    <row r="29" spans="1:17" ht="53.25" customHeight="1">
      <c r="A29" s="51" t="s">
        <v>107</v>
      </c>
      <c r="B29" s="52">
        <v>220</v>
      </c>
      <c r="C29" s="53"/>
      <c r="D29" s="46">
        <f t="shared" si="4"/>
        <v>0</v>
      </c>
      <c r="E29" s="46">
        <f>E30+E31</f>
        <v>0</v>
      </c>
      <c r="F29" s="46">
        <f aca="true" t="shared" si="8" ref="F29:P29">F30+F31</f>
        <v>0</v>
      </c>
      <c r="G29" s="46">
        <f t="shared" si="8"/>
        <v>0</v>
      </c>
      <c r="H29" s="46">
        <f t="shared" si="8"/>
        <v>0</v>
      </c>
      <c r="I29" s="46">
        <f t="shared" si="8"/>
        <v>0</v>
      </c>
      <c r="J29" s="46">
        <f t="shared" si="8"/>
        <v>0</v>
      </c>
      <c r="K29" s="46">
        <f t="shared" si="8"/>
        <v>0</v>
      </c>
      <c r="L29" s="46">
        <f t="shared" si="8"/>
        <v>0</v>
      </c>
      <c r="M29" s="46">
        <f t="shared" si="8"/>
        <v>0</v>
      </c>
      <c r="N29" s="46"/>
      <c r="O29" s="46">
        <f t="shared" si="8"/>
        <v>0</v>
      </c>
      <c r="P29" s="46">
        <f t="shared" si="8"/>
        <v>0</v>
      </c>
      <c r="Q29" s="46"/>
    </row>
    <row r="30" spans="1:17" ht="89.25" customHeight="1">
      <c r="A30" s="50" t="s">
        <v>211</v>
      </c>
      <c r="B30" s="50"/>
      <c r="C30" s="55" t="s">
        <v>146</v>
      </c>
      <c r="D30" s="31">
        <f t="shared" si="4"/>
        <v>0</v>
      </c>
      <c r="E30" s="57"/>
      <c r="F30" s="58"/>
      <c r="G30" s="59"/>
      <c r="H30" s="59"/>
      <c r="I30" s="59"/>
      <c r="J30" s="59"/>
      <c r="K30" s="60"/>
      <c r="L30" s="31">
        <f t="shared" si="2"/>
        <v>0</v>
      </c>
      <c r="M30" s="57"/>
      <c r="N30" s="57"/>
      <c r="O30" s="31">
        <f t="shared" si="3"/>
        <v>0</v>
      </c>
      <c r="P30" s="57"/>
      <c r="Q30" s="57"/>
    </row>
    <row r="31" spans="1:17" ht="89.25" customHeight="1">
      <c r="A31" s="50" t="s">
        <v>213</v>
      </c>
      <c r="B31" s="50"/>
      <c r="C31" s="48" t="s">
        <v>147</v>
      </c>
      <c r="D31" s="31">
        <f t="shared" si="4"/>
        <v>0</v>
      </c>
      <c r="E31" s="31"/>
      <c r="F31" s="58"/>
      <c r="G31" s="59"/>
      <c r="H31" s="59"/>
      <c r="I31" s="59"/>
      <c r="J31" s="59"/>
      <c r="K31" s="60"/>
      <c r="L31" s="31">
        <f t="shared" si="2"/>
        <v>0</v>
      </c>
      <c r="M31" s="57"/>
      <c r="N31" s="57"/>
      <c r="O31" s="31">
        <f t="shared" si="3"/>
        <v>0</v>
      </c>
      <c r="P31" s="57"/>
      <c r="Q31" s="57"/>
    </row>
    <row r="32" spans="1:17" ht="40.5">
      <c r="A32" s="51" t="s">
        <v>108</v>
      </c>
      <c r="B32" s="52">
        <v>230</v>
      </c>
      <c r="C32" s="53"/>
      <c r="D32" s="46">
        <f t="shared" si="4"/>
        <v>44133.58</v>
      </c>
      <c r="E32" s="46">
        <f>E33+E34+E35+E36+E37</f>
        <v>44133.58</v>
      </c>
      <c r="F32" s="46">
        <f aca="true" t="shared" si="9" ref="F32:M32">F33+F35+F36</f>
        <v>0</v>
      </c>
      <c r="G32" s="46">
        <f t="shared" si="9"/>
        <v>0</v>
      </c>
      <c r="H32" s="46">
        <f t="shared" si="9"/>
        <v>0</v>
      </c>
      <c r="I32" s="46">
        <f t="shared" si="9"/>
        <v>0</v>
      </c>
      <c r="J32" s="46">
        <f t="shared" si="9"/>
        <v>0</v>
      </c>
      <c r="K32" s="46">
        <f t="shared" si="9"/>
        <v>0</v>
      </c>
      <c r="L32" s="46">
        <f t="shared" si="9"/>
        <v>10000</v>
      </c>
      <c r="M32" s="46">
        <f t="shared" si="9"/>
        <v>10000</v>
      </c>
      <c r="N32" s="46"/>
      <c r="O32" s="46">
        <f>O33+O35+O36</f>
        <v>10000</v>
      </c>
      <c r="P32" s="46">
        <f>P33+P35+P36</f>
        <v>10000</v>
      </c>
      <c r="Q32" s="46"/>
    </row>
    <row r="33" spans="1:17" ht="60.75">
      <c r="A33" s="50" t="s">
        <v>160</v>
      </c>
      <c r="B33" s="50"/>
      <c r="C33" s="48" t="s">
        <v>148</v>
      </c>
      <c r="D33" s="31">
        <f t="shared" si="4"/>
        <v>1336.8</v>
      </c>
      <c r="E33" s="31">
        <v>1336.8</v>
      </c>
      <c r="F33" s="58"/>
      <c r="G33" s="59"/>
      <c r="H33" s="59"/>
      <c r="I33" s="59"/>
      <c r="J33" s="56"/>
      <c r="K33" s="60"/>
      <c r="L33" s="31" t="str">
        <f t="shared" si="2"/>
        <v>2500,00</v>
      </c>
      <c r="M33" s="57" t="s">
        <v>175</v>
      </c>
      <c r="N33" s="57"/>
      <c r="O33" s="31" t="str">
        <f t="shared" si="3"/>
        <v>2500,00</v>
      </c>
      <c r="P33" s="57" t="s">
        <v>175</v>
      </c>
      <c r="Q33" s="57"/>
    </row>
    <row r="34" spans="1:17" ht="66" customHeight="1">
      <c r="A34" s="50" t="s">
        <v>160</v>
      </c>
      <c r="B34" s="50"/>
      <c r="C34" s="48" t="s">
        <v>194</v>
      </c>
      <c r="D34" s="31">
        <v>663.2</v>
      </c>
      <c r="E34" s="31">
        <v>663.2</v>
      </c>
      <c r="F34" s="58"/>
      <c r="G34" s="59"/>
      <c r="H34" s="59"/>
      <c r="I34" s="59"/>
      <c r="J34" s="56"/>
      <c r="K34" s="60"/>
      <c r="L34" s="31"/>
      <c r="M34" s="57"/>
      <c r="N34" s="57"/>
      <c r="O34" s="31"/>
      <c r="P34" s="57"/>
      <c r="Q34" s="57"/>
    </row>
    <row r="35" spans="1:17" ht="59.25" customHeight="1">
      <c r="A35" s="50" t="s">
        <v>160</v>
      </c>
      <c r="B35" s="50"/>
      <c r="C35" s="48" t="s">
        <v>177</v>
      </c>
      <c r="D35" s="31">
        <f t="shared" si="4"/>
        <v>7500</v>
      </c>
      <c r="E35" s="31" t="s">
        <v>176</v>
      </c>
      <c r="F35" s="58"/>
      <c r="G35" s="59"/>
      <c r="H35" s="59"/>
      <c r="I35" s="59"/>
      <c r="J35" s="59"/>
      <c r="K35" s="60"/>
      <c r="L35" s="31" t="str">
        <f t="shared" si="2"/>
        <v>7500,00</v>
      </c>
      <c r="M35" s="57" t="s">
        <v>176</v>
      </c>
      <c r="N35" s="57"/>
      <c r="O35" s="31" t="str">
        <f t="shared" si="3"/>
        <v>7500,00</v>
      </c>
      <c r="P35" s="57" t="s">
        <v>176</v>
      </c>
      <c r="Q35" s="57"/>
    </row>
    <row r="36" spans="1:17" ht="112.5" customHeight="1">
      <c r="A36" s="50" t="s">
        <v>161</v>
      </c>
      <c r="B36" s="50"/>
      <c r="C36" s="48" t="s">
        <v>149</v>
      </c>
      <c r="D36" s="31">
        <f aca="true" t="shared" si="10" ref="D36">E36+G36+H36+I36+J36</f>
        <v>34133.58</v>
      </c>
      <c r="E36" s="57" t="s">
        <v>198</v>
      </c>
      <c r="F36" s="58"/>
      <c r="G36" s="59"/>
      <c r="H36" s="59"/>
      <c r="I36" s="59"/>
      <c r="J36" s="59"/>
      <c r="K36" s="60"/>
      <c r="L36" s="31">
        <f aca="true" t="shared" si="11" ref="L36">M36</f>
        <v>0</v>
      </c>
      <c r="M36" s="57"/>
      <c r="N36" s="57"/>
      <c r="O36" s="31">
        <f aca="true" t="shared" si="12" ref="O36">P36</f>
        <v>0</v>
      </c>
      <c r="P36" s="57"/>
      <c r="Q36" s="61"/>
    </row>
    <row r="37" spans="1:17" ht="87.75" customHeight="1">
      <c r="A37" s="50" t="s">
        <v>162</v>
      </c>
      <c r="B37" s="50"/>
      <c r="C37" s="48" t="s">
        <v>201</v>
      </c>
      <c r="D37" s="31">
        <f>E37+G37+H37+I37+J37</f>
        <v>500</v>
      </c>
      <c r="E37" s="65">
        <v>500</v>
      </c>
      <c r="F37" s="39" t="e">
        <f>F38+#REF!+#REF!+#REF!+#REF!+F39+#REF!+#REF!+F49+F50+F64</f>
        <v>#REF!</v>
      </c>
      <c r="G37" s="62"/>
      <c r="H37" s="62"/>
      <c r="I37" s="62"/>
      <c r="J37" s="62"/>
      <c r="K37" s="62"/>
      <c r="L37" s="31">
        <f aca="true" t="shared" si="13" ref="L37">M37</f>
        <v>0</v>
      </c>
      <c r="M37" s="61"/>
      <c r="N37" s="61"/>
      <c r="O37" s="31">
        <f aca="true" t="shared" si="14" ref="O37">P37</f>
        <v>0</v>
      </c>
      <c r="P37" s="61"/>
      <c r="Q37" s="39"/>
    </row>
    <row r="38" spans="1:17" ht="60.75">
      <c r="A38" s="51" t="s">
        <v>109</v>
      </c>
      <c r="B38" s="52">
        <v>250</v>
      </c>
      <c r="C38" s="53"/>
      <c r="D38" s="46">
        <f t="shared" si="4"/>
        <v>0</v>
      </c>
      <c r="E38" s="61"/>
      <c r="F38" s="61"/>
      <c r="G38" s="61"/>
      <c r="H38" s="61"/>
      <c r="I38" s="61"/>
      <c r="J38" s="61"/>
      <c r="K38" s="61"/>
      <c r="L38" s="31">
        <f t="shared" si="2"/>
        <v>0</v>
      </c>
      <c r="M38" s="62"/>
      <c r="N38" s="62"/>
      <c r="O38" s="31">
        <f t="shared" si="3"/>
        <v>0</v>
      </c>
      <c r="P38" s="62"/>
      <c r="Q38" s="62"/>
    </row>
    <row r="39" spans="1:17" ht="48.75" customHeight="1">
      <c r="A39" s="51" t="s">
        <v>110</v>
      </c>
      <c r="B39" s="52">
        <v>260</v>
      </c>
      <c r="C39" s="53"/>
      <c r="D39" s="46">
        <f t="shared" si="4"/>
        <v>1119843.94</v>
      </c>
      <c r="E39" s="63">
        <f>SUM(E40,E41,E42,E44,E46,E47,E49,E50,E51,E52,E53,E55,E56,E58,E61,E62)</f>
        <v>914627.65</v>
      </c>
      <c r="F39" s="61" t="e">
        <f>F40+F47+#REF!+F42+#REF!+F44+F49+F50+F51+#REF!+#REF!+F55+#REF!+F61+#REF!+#REF!+#REF!+F60+F62+F52</f>
        <v>#REF!</v>
      </c>
      <c r="G39" s="63">
        <f>SUM(G43,G45,G48,G57,G54,G59)</f>
        <v>194596.29</v>
      </c>
      <c r="H39" s="61">
        <f>SUM(H40,H42,H44,H47,H49,H50,H51,H52,H55,H61,H62)</f>
        <v>0</v>
      </c>
      <c r="I39" s="61">
        <f>SUM(I40,I42,I44,I47,I49,I50,I51,I52,I55,I61,I62)</f>
        <v>0</v>
      </c>
      <c r="J39" s="63">
        <f>SUM(J52,J60,J62)</f>
        <v>10620</v>
      </c>
      <c r="K39" s="61">
        <f>SUM(K40,K42,K44,K47,K49,K50,K51,K52,K55,K61,K62)</f>
        <v>0</v>
      </c>
      <c r="L39" s="46">
        <f>SUM(L40,L42,L44,L46,L47,L49,L50,L51,L55,L60,L61,L62,L52)</f>
        <v>933300</v>
      </c>
      <c r="M39" s="63">
        <f>SUM(M40,M42,M43,M44,M46,M47,M49,M50,M51,M55,M61)</f>
        <v>922300</v>
      </c>
      <c r="N39" s="63">
        <f>SUM(N52,N60,N62)</f>
        <v>11000</v>
      </c>
      <c r="O39" s="46">
        <f>SUM(O40,O42,O44,O46,O47,O49,O50,O51,O55,O60,O61,O62,O52)</f>
        <v>933300</v>
      </c>
      <c r="P39" s="63">
        <f>SUM(P40,P42,P44,P46,P47,P49,P50,P51,P52,P55,P61,P62)</f>
        <v>922300</v>
      </c>
      <c r="Q39" s="63">
        <f>SUM(Q52,Q60,Q62)</f>
        <v>11000</v>
      </c>
    </row>
    <row r="40" spans="1:17" ht="69.75" customHeight="1">
      <c r="A40" s="50" t="s">
        <v>163</v>
      </c>
      <c r="B40" s="64"/>
      <c r="C40" s="55" t="s">
        <v>150</v>
      </c>
      <c r="D40" s="31">
        <f t="shared" si="4"/>
        <v>36000</v>
      </c>
      <c r="E40" s="65">
        <v>36000</v>
      </c>
      <c r="F40" s="39"/>
      <c r="G40" s="39"/>
      <c r="H40" s="39"/>
      <c r="I40" s="39"/>
      <c r="J40" s="39"/>
      <c r="K40" s="39"/>
      <c r="L40" s="31">
        <f t="shared" si="2"/>
        <v>36000</v>
      </c>
      <c r="M40" s="65">
        <v>36000</v>
      </c>
      <c r="N40" s="65"/>
      <c r="O40" s="31">
        <f t="shared" si="3"/>
        <v>36000</v>
      </c>
      <c r="P40" s="65">
        <v>36000</v>
      </c>
      <c r="Q40" s="62"/>
    </row>
    <row r="41" spans="1:17" ht="65.25" customHeight="1">
      <c r="A41" s="50" t="s">
        <v>192</v>
      </c>
      <c r="B41" s="64"/>
      <c r="C41" s="55" t="s">
        <v>191</v>
      </c>
      <c r="D41" s="31">
        <v>500</v>
      </c>
      <c r="E41" s="65">
        <v>500</v>
      </c>
      <c r="F41" s="39"/>
      <c r="G41" s="39"/>
      <c r="H41" s="39"/>
      <c r="I41" s="39"/>
      <c r="J41" s="39"/>
      <c r="K41" s="39"/>
      <c r="L41" s="31"/>
      <c r="M41" s="65"/>
      <c r="N41" s="65"/>
      <c r="O41" s="31"/>
      <c r="P41" s="65"/>
      <c r="Q41" s="62"/>
    </row>
    <row r="42" spans="1:17" ht="60.75">
      <c r="A42" s="50" t="s">
        <v>164</v>
      </c>
      <c r="B42" s="64"/>
      <c r="C42" s="48" t="s">
        <v>151</v>
      </c>
      <c r="D42" s="31">
        <f t="shared" si="4"/>
        <v>601712</v>
      </c>
      <c r="E42" s="65">
        <v>601712</v>
      </c>
      <c r="F42" s="39"/>
      <c r="G42" s="65"/>
      <c r="H42" s="39"/>
      <c r="I42" s="39"/>
      <c r="J42" s="39"/>
      <c r="K42" s="39"/>
      <c r="L42" s="31">
        <f t="shared" si="2"/>
        <v>664300</v>
      </c>
      <c r="M42" s="65">
        <v>664300</v>
      </c>
      <c r="N42" s="65"/>
      <c r="O42" s="31">
        <f t="shared" si="3"/>
        <v>664300</v>
      </c>
      <c r="P42" s="65">
        <v>664300</v>
      </c>
      <c r="Q42" s="62"/>
    </row>
    <row r="43" spans="1:17" ht="60" customHeight="1">
      <c r="A43" s="50" t="s">
        <v>193</v>
      </c>
      <c r="B43" s="64"/>
      <c r="C43" s="48" t="s">
        <v>151</v>
      </c>
      <c r="D43" s="31">
        <f aca="true" t="shared" si="15" ref="D43">E43+G43+H43+I43+J43</f>
        <v>79670.35</v>
      </c>
      <c r="E43" s="65"/>
      <c r="F43" s="39"/>
      <c r="G43" s="65">
        <v>79670.35</v>
      </c>
      <c r="H43" s="39"/>
      <c r="I43" s="39"/>
      <c r="J43" s="39"/>
      <c r="K43" s="39"/>
      <c r="L43" s="31">
        <f aca="true" t="shared" si="16" ref="L43">M43</f>
        <v>0</v>
      </c>
      <c r="M43" s="65"/>
      <c r="N43" s="65"/>
      <c r="O43" s="31">
        <f aca="true" t="shared" si="17" ref="O43">P43</f>
        <v>0</v>
      </c>
      <c r="P43" s="65"/>
      <c r="Q43" s="62"/>
    </row>
    <row r="44" spans="1:17" ht="66" customHeight="1">
      <c r="A44" s="50" t="s">
        <v>165</v>
      </c>
      <c r="B44" s="64"/>
      <c r="C44" s="48" t="s">
        <v>158</v>
      </c>
      <c r="D44" s="31">
        <f t="shared" si="4"/>
        <v>55083.25</v>
      </c>
      <c r="E44" s="65">
        <v>55083.25</v>
      </c>
      <c r="F44" s="39"/>
      <c r="G44" s="39"/>
      <c r="H44" s="39"/>
      <c r="I44" s="39"/>
      <c r="J44" s="39"/>
      <c r="K44" s="39"/>
      <c r="L44" s="31">
        <f t="shared" si="2"/>
        <v>51000</v>
      </c>
      <c r="M44" s="65">
        <v>51000</v>
      </c>
      <c r="N44" s="65"/>
      <c r="O44" s="31">
        <f t="shared" si="3"/>
        <v>51000</v>
      </c>
      <c r="P44" s="65">
        <v>51000</v>
      </c>
      <c r="Q44" s="62"/>
    </row>
    <row r="45" spans="1:17" ht="73.5" customHeight="1">
      <c r="A45" s="50" t="s">
        <v>214</v>
      </c>
      <c r="B45" s="64"/>
      <c r="C45" s="48" t="s">
        <v>158</v>
      </c>
      <c r="D45" s="31">
        <f t="shared" si="4"/>
        <v>7259.43</v>
      </c>
      <c r="E45" s="65"/>
      <c r="F45" s="39"/>
      <c r="G45" s="77">
        <v>7259.43</v>
      </c>
      <c r="H45" s="39"/>
      <c r="I45" s="39"/>
      <c r="J45" s="39"/>
      <c r="K45" s="39"/>
      <c r="L45" s="31"/>
      <c r="M45" s="65"/>
      <c r="N45" s="65"/>
      <c r="O45" s="31"/>
      <c r="P45" s="65"/>
      <c r="Q45" s="62"/>
    </row>
    <row r="46" spans="1:17" ht="67.5" customHeight="1">
      <c r="A46" s="50" t="s">
        <v>166</v>
      </c>
      <c r="B46" s="64"/>
      <c r="C46" s="48" t="s">
        <v>152</v>
      </c>
      <c r="D46" s="31">
        <f aca="true" t="shared" si="18" ref="D46">E46+G46+H46+I46+J46</f>
        <v>2000</v>
      </c>
      <c r="E46" s="65">
        <v>2000</v>
      </c>
      <c r="F46" s="39"/>
      <c r="G46" s="39"/>
      <c r="H46" s="39"/>
      <c r="I46" s="39"/>
      <c r="J46" s="39"/>
      <c r="K46" s="39"/>
      <c r="L46" s="31">
        <f aca="true" t="shared" si="19" ref="L46">M46</f>
        <v>2000</v>
      </c>
      <c r="M46" s="65">
        <v>2000</v>
      </c>
      <c r="N46" s="65"/>
      <c r="O46" s="31">
        <f aca="true" t="shared" si="20" ref="O46">P46</f>
        <v>2000</v>
      </c>
      <c r="P46" s="65">
        <v>2000</v>
      </c>
      <c r="Q46" s="62"/>
    </row>
    <row r="47" spans="1:17" ht="60.75">
      <c r="A47" s="50" t="s">
        <v>167</v>
      </c>
      <c r="B47" s="50"/>
      <c r="C47" s="55" t="s">
        <v>154</v>
      </c>
      <c r="D47" s="31">
        <f t="shared" si="4"/>
        <v>84332.4</v>
      </c>
      <c r="E47" s="65">
        <v>84332.4</v>
      </c>
      <c r="F47" s="39"/>
      <c r="G47" s="39"/>
      <c r="H47" s="39"/>
      <c r="I47" s="39"/>
      <c r="J47" s="39"/>
      <c r="K47" s="39"/>
      <c r="L47" s="31">
        <f t="shared" si="2"/>
        <v>45000</v>
      </c>
      <c r="M47" s="65">
        <v>45000</v>
      </c>
      <c r="N47" s="65"/>
      <c r="O47" s="31">
        <f t="shared" si="3"/>
        <v>45000</v>
      </c>
      <c r="P47" s="65">
        <v>45000</v>
      </c>
      <c r="Q47" s="62"/>
    </row>
    <row r="48" spans="1:17" ht="60.75">
      <c r="A48" s="50" t="s">
        <v>199</v>
      </c>
      <c r="B48" s="50"/>
      <c r="C48" s="55" t="s">
        <v>154</v>
      </c>
      <c r="D48" s="31">
        <f t="shared" si="4"/>
        <v>1500</v>
      </c>
      <c r="E48" s="65"/>
      <c r="F48" s="39"/>
      <c r="G48" s="78">
        <v>1500</v>
      </c>
      <c r="H48" s="39"/>
      <c r="I48" s="39"/>
      <c r="J48" s="39"/>
      <c r="K48" s="39"/>
      <c r="L48" s="31"/>
      <c r="M48" s="65"/>
      <c r="N48" s="65"/>
      <c r="O48" s="31"/>
      <c r="P48" s="65"/>
      <c r="Q48" s="62"/>
    </row>
    <row r="49" spans="1:17" ht="60.75">
      <c r="A49" s="50" t="s">
        <v>167</v>
      </c>
      <c r="B49" s="50"/>
      <c r="C49" s="48" t="s">
        <v>155</v>
      </c>
      <c r="D49" s="31">
        <f t="shared" si="4"/>
        <v>29000</v>
      </c>
      <c r="E49" s="65">
        <v>29000</v>
      </c>
      <c r="F49" s="39"/>
      <c r="G49" s="39"/>
      <c r="H49" s="39"/>
      <c r="I49" s="39"/>
      <c r="J49" s="39"/>
      <c r="K49" s="39"/>
      <c r="L49" s="31">
        <f t="shared" si="2"/>
        <v>29000</v>
      </c>
      <c r="M49" s="65">
        <v>29000</v>
      </c>
      <c r="N49" s="66"/>
      <c r="O49" s="31">
        <f t="shared" si="3"/>
        <v>29000</v>
      </c>
      <c r="P49" s="65">
        <v>29000</v>
      </c>
      <c r="Q49" s="39"/>
    </row>
    <row r="50" spans="1:17" ht="60.75">
      <c r="A50" s="50" t="s">
        <v>167</v>
      </c>
      <c r="B50" s="50"/>
      <c r="C50" s="48" t="s">
        <v>156</v>
      </c>
      <c r="D50" s="31">
        <f t="shared" si="4"/>
        <v>6000</v>
      </c>
      <c r="E50" s="65">
        <v>6000</v>
      </c>
      <c r="F50" s="39"/>
      <c r="G50" s="39"/>
      <c r="H50" s="39"/>
      <c r="I50" s="39"/>
      <c r="J50" s="39"/>
      <c r="K50" s="39"/>
      <c r="L50" s="31">
        <f t="shared" si="2"/>
        <v>6000</v>
      </c>
      <c r="M50" s="65">
        <v>6000</v>
      </c>
      <c r="N50" s="66"/>
      <c r="O50" s="31">
        <f t="shared" si="3"/>
        <v>6000</v>
      </c>
      <c r="P50" s="65">
        <v>6000</v>
      </c>
      <c r="Q50" s="39"/>
    </row>
    <row r="51" spans="1:17" ht="60.75">
      <c r="A51" s="50" t="s">
        <v>168</v>
      </c>
      <c r="B51" s="50"/>
      <c r="C51" s="48" t="s">
        <v>153</v>
      </c>
      <c r="D51" s="31">
        <f t="shared" si="4"/>
        <v>6000</v>
      </c>
      <c r="E51" s="65">
        <v>6000</v>
      </c>
      <c r="F51" s="39"/>
      <c r="G51" s="39"/>
      <c r="H51" s="39"/>
      <c r="I51" s="39"/>
      <c r="J51" s="39"/>
      <c r="K51" s="39"/>
      <c r="L51" s="31">
        <f aca="true" t="shared" si="21" ref="L51:L70">M51</f>
        <v>6000</v>
      </c>
      <c r="M51" s="65">
        <v>6000</v>
      </c>
      <c r="N51" s="66"/>
      <c r="O51" s="31">
        <f aca="true" t="shared" si="22" ref="O51:O70">P51</f>
        <v>6000</v>
      </c>
      <c r="P51" s="65">
        <v>6000</v>
      </c>
      <c r="Q51" s="39"/>
    </row>
    <row r="52" spans="1:17" ht="60.75">
      <c r="A52" s="50" t="s">
        <v>184</v>
      </c>
      <c r="B52" s="50"/>
      <c r="C52" s="55" t="s">
        <v>121</v>
      </c>
      <c r="D52" s="31">
        <f t="shared" si="4"/>
        <v>1650</v>
      </c>
      <c r="E52" s="65"/>
      <c r="F52" s="39"/>
      <c r="G52" s="39"/>
      <c r="H52" s="39"/>
      <c r="I52" s="39"/>
      <c r="J52" s="65">
        <v>1650</v>
      </c>
      <c r="K52" s="39"/>
      <c r="L52" s="31">
        <f>SUM(M52,N52)</f>
        <v>2000</v>
      </c>
      <c r="M52" s="66"/>
      <c r="N52" s="65">
        <v>2000</v>
      </c>
      <c r="O52" s="31">
        <f>SUM(P52,Q52)</f>
        <v>2000</v>
      </c>
      <c r="P52" s="66"/>
      <c r="Q52" s="65">
        <v>2000</v>
      </c>
    </row>
    <row r="53" spans="1:17" ht="69" customHeight="1">
      <c r="A53" s="50" t="s">
        <v>215</v>
      </c>
      <c r="B53" s="50"/>
      <c r="C53" s="55" t="s">
        <v>190</v>
      </c>
      <c r="D53" s="31">
        <f aca="true" t="shared" si="23" ref="D53:D56">E53+G53+H53+I53+J53</f>
        <v>13740</v>
      </c>
      <c r="E53" s="31">
        <v>13740</v>
      </c>
      <c r="F53" s="39"/>
      <c r="G53" s="39"/>
      <c r="H53" s="39"/>
      <c r="I53" s="39"/>
      <c r="J53" s="65"/>
      <c r="K53" s="39"/>
      <c r="L53" s="31"/>
      <c r="M53" s="66"/>
      <c r="N53" s="65"/>
      <c r="O53" s="31"/>
      <c r="P53" s="66"/>
      <c r="Q53" s="65"/>
    </row>
    <row r="54" spans="1:17" ht="75.75" customHeight="1">
      <c r="A54" s="50" t="s">
        <v>216</v>
      </c>
      <c r="B54" s="50"/>
      <c r="C54" s="55" t="s">
        <v>204</v>
      </c>
      <c r="D54" s="31">
        <f t="shared" si="23"/>
        <v>99000</v>
      </c>
      <c r="E54" s="31"/>
      <c r="F54" s="39"/>
      <c r="G54" s="78">
        <v>99000</v>
      </c>
      <c r="H54" s="39"/>
      <c r="I54" s="39"/>
      <c r="J54" s="65"/>
      <c r="K54" s="39"/>
      <c r="L54" s="31"/>
      <c r="M54" s="66"/>
      <c r="N54" s="65"/>
      <c r="O54" s="31"/>
      <c r="P54" s="66"/>
      <c r="Q54" s="65"/>
    </row>
    <row r="55" spans="1:17" ht="71.25" customHeight="1">
      <c r="A55" s="50" t="s">
        <v>169</v>
      </c>
      <c r="B55" s="50"/>
      <c r="C55" s="55" t="s">
        <v>171</v>
      </c>
      <c r="D55" s="31">
        <f t="shared" si="23"/>
        <v>12311.14</v>
      </c>
      <c r="E55" s="65">
        <v>12311.14</v>
      </c>
      <c r="F55" s="39"/>
      <c r="G55" s="39"/>
      <c r="H55" s="39"/>
      <c r="I55" s="39"/>
      <c r="J55" s="66"/>
      <c r="K55" s="39"/>
      <c r="L55" s="31">
        <f t="shared" si="21"/>
        <v>20000</v>
      </c>
      <c r="M55" s="65">
        <v>20000</v>
      </c>
      <c r="N55" s="66"/>
      <c r="O55" s="31">
        <f t="shared" si="22"/>
        <v>20000</v>
      </c>
      <c r="P55" s="65">
        <v>20000</v>
      </c>
      <c r="Q55" s="66"/>
    </row>
    <row r="56" spans="1:17" ht="67.5" customHeight="1">
      <c r="A56" s="50" t="s">
        <v>170</v>
      </c>
      <c r="B56" s="50"/>
      <c r="C56" s="55" t="s">
        <v>195</v>
      </c>
      <c r="D56" s="31">
        <f t="shared" si="23"/>
        <v>4782.35</v>
      </c>
      <c r="E56" s="65">
        <v>4782.35</v>
      </c>
      <c r="F56" s="39"/>
      <c r="G56" s="39"/>
      <c r="H56" s="39"/>
      <c r="I56" s="39"/>
      <c r="J56" s="66"/>
      <c r="K56" s="39"/>
      <c r="L56" s="31"/>
      <c r="M56" s="65"/>
      <c r="N56" s="66"/>
      <c r="O56" s="31"/>
      <c r="P56" s="65"/>
      <c r="Q56" s="66"/>
    </row>
    <row r="57" spans="1:17" ht="72.75" customHeight="1">
      <c r="A57" s="50" t="s">
        <v>200</v>
      </c>
      <c r="B57" s="64"/>
      <c r="C57" s="48" t="s">
        <v>195</v>
      </c>
      <c r="D57" s="31">
        <f aca="true" t="shared" si="24" ref="D57">E57+G57+H57+I57+J57</f>
        <v>7000</v>
      </c>
      <c r="E57" s="65"/>
      <c r="F57" s="39"/>
      <c r="G57" s="65">
        <v>7000</v>
      </c>
      <c r="H57" s="39"/>
      <c r="I57" s="39"/>
      <c r="J57" s="66"/>
      <c r="K57" s="39"/>
      <c r="L57" s="31"/>
      <c r="M57" s="65"/>
      <c r="N57" s="66"/>
      <c r="O57" s="31"/>
      <c r="P57" s="65"/>
      <c r="Q57" s="66"/>
    </row>
    <row r="58" spans="1:17" ht="72.75" customHeight="1">
      <c r="A58" s="50" t="s">
        <v>170</v>
      </c>
      <c r="B58" s="50"/>
      <c r="C58" s="55" t="s">
        <v>196</v>
      </c>
      <c r="D58" s="31">
        <v>166.51</v>
      </c>
      <c r="E58" s="65">
        <v>166.51</v>
      </c>
      <c r="F58" s="39"/>
      <c r="G58" s="39"/>
      <c r="H58" s="39"/>
      <c r="I58" s="39"/>
      <c r="J58" s="66"/>
      <c r="K58" s="39"/>
      <c r="L58" s="31"/>
      <c r="M58" s="65"/>
      <c r="N58" s="66"/>
      <c r="O58" s="31"/>
      <c r="P58" s="65"/>
      <c r="Q58" s="66"/>
    </row>
    <row r="59" spans="1:17" ht="75.75" customHeight="1">
      <c r="A59" s="50" t="s">
        <v>200</v>
      </c>
      <c r="B59" s="50"/>
      <c r="C59" s="55" t="s">
        <v>196</v>
      </c>
      <c r="D59" s="31">
        <v>166.51</v>
      </c>
      <c r="E59" s="65"/>
      <c r="F59" s="39"/>
      <c r="G59" s="62">
        <v>166.51</v>
      </c>
      <c r="H59" s="39"/>
      <c r="I59" s="39"/>
      <c r="J59" s="66"/>
      <c r="K59" s="39"/>
      <c r="L59" s="31"/>
      <c r="M59" s="65"/>
      <c r="N59" s="66"/>
      <c r="O59" s="31"/>
      <c r="P59" s="65"/>
      <c r="Q59" s="66"/>
    </row>
    <row r="60" spans="1:17" ht="67.5" customHeight="1">
      <c r="A60" s="50" t="s">
        <v>185</v>
      </c>
      <c r="B60" s="50"/>
      <c r="C60" s="55" t="s">
        <v>119</v>
      </c>
      <c r="D60" s="31">
        <f aca="true" t="shared" si="25" ref="D60:D62">E60+G60+H60+I60+J60</f>
        <v>2640</v>
      </c>
      <c r="E60" s="65"/>
      <c r="F60" s="39"/>
      <c r="G60" s="39"/>
      <c r="H60" s="39"/>
      <c r="I60" s="39"/>
      <c r="J60" s="65">
        <v>2640</v>
      </c>
      <c r="K60" s="39"/>
      <c r="L60" s="31">
        <f>SUM(M60,N60)</f>
        <v>2500</v>
      </c>
      <c r="M60" s="66"/>
      <c r="N60" s="65">
        <v>2500</v>
      </c>
      <c r="O60" s="31">
        <f>SUM(P60,Q60)</f>
        <v>2500</v>
      </c>
      <c r="P60" s="66"/>
      <c r="Q60" s="65">
        <v>2500</v>
      </c>
    </row>
    <row r="61" spans="1:17" ht="69" customHeight="1">
      <c r="A61" s="50" t="s">
        <v>170</v>
      </c>
      <c r="B61" s="50"/>
      <c r="C61" s="48" t="s">
        <v>157</v>
      </c>
      <c r="D61" s="31">
        <f t="shared" si="25"/>
        <v>63000</v>
      </c>
      <c r="E61" s="65">
        <v>63000</v>
      </c>
      <c r="F61" s="39"/>
      <c r="G61" s="39"/>
      <c r="H61" s="39"/>
      <c r="I61" s="39"/>
      <c r="J61" s="39"/>
      <c r="K61" s="39"/>
      <c r="L61" s="31">
        <f t="shared" si="21"/>
        <v>63000</v>
      </c>
      <c r="M61" s="65">
        <v>63000</v>
      </c>
      <c r="N61" s="39"/>
      <c r="O61" s="31">
        <f t="shared" si="22"/>
        <v>63000</v>
      </c>
      <c r="P61" s="65">
        <v>63000</v>
      </c>
      <c r="Q61" s="39"/>
    </row>
    <row r="62" spans="1:17" ht="94.5" customHeight="1">
      <c r="A62" s="50" t="s">
        <v>186</v>
      </c>
      <c r="B62" s="50"/>
      <c r="C62" s="55" t="s">
        <v>120</v>
      </c>
      <c r="D62" s="31">
        <f t="shared" si="25"/>
        <v>6330</v>
      </c>
      <c r="E62" s="62"/>
      <c r="F62" s="39"/>
      <c r="G62" s="39"/>
      <c r="H62" s="39"/>
      <c r="I62" s="39"/>
      <c r="J62" s="65">
        <v>6330</v>
      </c>
      <c r="K62" s="39"/>
      <c r="L62" s="31">
        <f>SUM(M62,N62)</f>
        <v>6500</v>
      </c>
      <c r="M62" s="39"/>
      <c r="N62" s="65">
        <v>6500</v>
      </c>
      <c r="O62" s="31">
        <f>SUM(P62,Q62)</f>
        <v>6500</v>
      </c>
      <c r="P62" s="39"/>
      <c r="Q62" s="65">
        <v>6500</v>
      </c>
    </row>
    <row r="63" spans="1:17" ht="47.25" customHeight="1">
      <c r="A63" s="51" t="s">
        <v>111</v>
      </c>
      <c r="B63" s="52">
        <v>300</v>
      </c>
      <c r="C63" s="53"/>
      <c r="D63" s="46">
        <f t="shared" si="4"/>
        <v>0</v>
      </c>
      <c r="E63" s="63">
        <f>SUM(E65)</f>
        <v>0</v>
      </c>
      <c r="F63" s="41"/>
      <c r="G63" s="41"/>
      <c r="H63" s="41"/>
      <c r="I63" s="41"/>
      <c r="J63" s="61"/>
      <c r="K63" s="41"/>
      <c r="L63" s="46">
        <f t="shared" si="21"/>
        <v>0</v>
      </c>
      <c r="M63" s="61"/>
      <c r="N63" s="61"/>
      <c r="O63" s="46">
        <f t="shared" si="22"/>
        <v>0</v>
      </c>
      <c r="P63" s="61"/>
      <c r="Q63" s="61"/>
    </row>
    <row r="64" spans="1:17" ht="35.25" customHeight="1">
      <c r="A64" s="50" t="s">
        <v>118</v>
      </c>
      <c r="B64" s="64">
        <v>310</v>
      </c>
      <c r="C64" s="55"/>
      <c r="D64" s="31">
        <f t="shared" si="4"/>
        <v>0</v>
      </c>
      <c r="E64" s="62"/>
      <c r="F64" s="39"/>
      <c r="G64" s="39"/>
      <c r="H64" s="39"/>
      <c r="I64" s="39"/>
      <c r="J64" s="62"/>
      <c r="K64" s="39"/>
      <c r="L64" s="31">
        <f t="shared" si="21"/>
        <v>0</v>
      </c>
      <c r="M64" s="62"/>
      <c r="N64" s="62"/>
      <c r="O64" s="31">
        <f t="shared" si="22"/>
        <v>0</v>
      </c>
      <c r="P64" s="62"/>
      <c r="Q64" s="62"/>
    </row>
    <row r="65" spans="1:17" ht="30.75" customHeight="1">
      <c r="A65" s="50" t="s">
        <v>112</v>
      </c>
      <c r="B65" s="64">
        <v>320</v>
      </c>
      <c r="C65" s="55"/>
      <c r="D65" s="31">
        <f t="shared" si="4"/>
        <v>0</v>
      </c>
      <c r="E65" s="46"/>
      <c r="F65" s="46">
        <f aca="true" t="shared" si="26" ref="F65">F66</f>
        <v>0</v>
      </c>
      <c r="G65" s="46"/>
      <c r="H65" s="46"/>
      <c r="I65" s="46"/>
      <c r="J65" s="46"/>
      <c r="K65" s="46"/>
      <c r="L65" s="31">
        <f t="shared" si="21"/>
        <v>0</v>
      </c>
      <c r="M65" s="46"/>
      <c r="N65" s="46"/>
      <c r="O65" s="31">
        <f t="shared" si="22"/>
        <v>0</v>
      </c>
      <c r="P65" s="46"/>
      <c r="Q65" s="46"/>
    </row>
    <row r="66" spans="1:17" ht="44.25" customHeight="1">
      <c r="A66" s="50" t="s">
        <v>113</v>
      </c>
      <c r="B66" s="64">
        <v>400</v>
      </c>
      <c r="C66" s="55"/>
      <c r="D66" s="31">
        <f t="shared" si="4"/>
        <v>0</v>
      </c>
      <c r="E66" s="65"/>
      <c r="F66" s="39"/>
      <c r="G66" s="39"/>
      <c r="H66" s="39"/>
      <c r="I66" s="39"/>
      <c r="J66" s="39"/>
      <c r="K66" s="39"/>
      <c r="L66" s="31">
        <f t="shared" si="21"/>
        <v>0</v>
      </c>
      <c r="M66" s="65"/>
      <c r="N66" s="65"/>
      <c r="O66" s="31">
        <f t="shared" si="22"/>
        <v>0</v>
      </c>
      <c r="P66" s="65"/>
      <c r="Q66" s="65"/>
    </row>
    <row r="67" spans="1:17" ht="30" customHeight="1">
      <c r="A67" s="50" t="s">
        <v>130</v>
      </c>
      <c r="B67" s="64">
        <v>410</v>
      </c>
      <c r="C67" s="38"/>
      <c r="D67" s="31">
        <f t="shared" si="4"/>
        <v>0</v>
      </c>
      <c r="E67" s="39"/>
      <c r="F67" s="39"/>
      <c r="G67" s="39"/>
      <c r="H67" s="39"/>
      <c r="I67" s="39"/>
      <c r="J67" s="39"/>
      <c r="K67" s="39"/>
      <c r="L67" s="31">
        <f t="shared" si="21"/>
        <v>0</v>
      </c>
      <c r="M67" s="39"/>
      <c r="N67" s="39"/>
      <c r="O67" s="31">
        <f t="shared" si="22"/>
        <v>0</v>
      </c>
      <c r="P67" s="39"/>
      <c r="Q67" s="39"/>
    </row>
    <row r="68" spans="1:17" ht="25.5" customHeight="1">
      <c r="A68" s="50" t="s">
        <v>114</v>
      </c>
      <c r="B68" s="64">
        <v>420</v>
      </c>
      <c r="C68" s="40"/>
      <c r="D68" s="31">
        <f t="shared" si="4"/>
        <v>0</v>
      </c>
      <c r="E68" s="66"/>
      <c r="F68" s="39"/>
      <c r="G68" s="39"/>
      <c r="H68" s="39"/>
      <c r="I68" s="39"/>
      <c r="J68" s="39"/>
      <c r="K68" s="39"/>
      <c r="L68" s="31">
        <f t="shared" si="21"/>
        <v>0</v>
      </c>
      <c r="M68" s="39"/>
      <c r="N68" s="39"/>
      <c r="O68" s="31">
        <f t="shared" si="22"/>
        <v>0</v>
      </c>
      <c r="P68" s="39"/>
      <c r="Q68" s="39"/>
    </row>
    <row r="69" spans="1:17" ht="27.75" customHeight="1">
      <c r="A69" s="51" t="s">
        <v>77</v>
      </c>
      <c r="B69" s="52">
        <v>500</v>
      </c>
      <c r="C69" s="41"/>
      <c r="D69" s="46">
        <f t="shared" si="4"/>
        <v>0</v>
      </c>
      <c r="E69" s="41"/>
      <c r="F69" s="41"/>
      <c r="G69" s="41"/>
      <c r="H69" s="41"/>
      <c r="I69" s="41"/>
      <c r="J69" s="41"/>
      <c r="K69" s="41"/>
      <c r="L69" s="46">
        <f t="shared" si="21"/>
        <v>0</v>
      </c>
      <c r="M69" s="41"/>
      <c r="N69" s="41"/>
      <c r="O69" s="46">
        <f t="shared" si="22"/>
        <v>0</v>
      </c>
      <c r="P69" s="41"/>
      <c r="Q69" s="41"/>
    </row>
    <row r="70" spans="1:17" ht="27" customHeight="1">
      <c r="A70" s="51" t="s">
        <v>79</v>
      </c>
      <c r="B70" s="52">
        <v>600</v>
      </c>
      <c r="C70" s="41"/>
      <c r="D70" s="46">
        <f aca="true" t="shared" si="27" ref="D70">E70+G70+H70+I70+J70</f>
        <v>0</v>
      </c>
      <c r="E70" s="63">
        <f aca="true" t="shared" si="28" ref="E70:K70">E69+E10-E24</f>
        <v>0</v>
      </c>
      <c r="F70" s="63" t="e">
        <f t="shared" si="28"/>
        <v>#REF!</v>
      </c>
      <c r="G70" s="63">
        <f t="shared" si="28"/>
        <v>0</v>
      </c>
      <c r="H70" s="63">
        <f t="shared" si="28"/>
        <v>0</v>
      </c>
      <c r="I70" s="63">
        <f t="shared" si="28"/>
        <v>0</v>
      </c>
      <c r="J70" s="63">
        <f t="shared" si="28"/>
        <v>0</v>
      </c>
      <c r="K70" s="63">
        <f t="shared" si="28"/>
        <v>0</v>
      </c>
      <c r="L70" s="46">
        <f t="shared" si="21"/>
        <v>0</v>
      </c>
      <c r="M70" s="63">
        <f>M69+M10-M24</f>
        <v>0</v>
      </c>
      <c r="N70" s="63"/>
      <c r="O70" s="46">
        <f t="shared" si="22"/>
        <v>0</v>
      </c>
      <c r="P70" s="63">
        <f>P69+P10-P24</f>
        <v>0</v>
      </c>
      <c r="Q70" s="42"/>
    </row>
    <row r="71" spans="1:17" ht="2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2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2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2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2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2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2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2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2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2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2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5" spans="13:14" ht="12.75">
      <c r="M85" s="2" t="s">
        <v>131</v>
      </c>
      <c r="N85" s="2"/>
    </row>
  </sheetData>
  <mergeCells count="21">
    <mergeCell ref="Q7:Q8"/>
    <mergeCell ref="D5:Q5"/>
    <mergeCell ref="P6:Q6"/>
    <mergeCell ref="L6:L8"/>
    <mergeCell ref="M7:M8"/>
    <mergeCell ref="O6:O8"/>
    <mergeCell ref="P7:P8"/>
    <mergeCell ref="G7:G8"/>
    <mergeCell ref="H7:H8"/>
    <mergeCell ref="F7:F8"/>
    <mergeCell ref="M6:N6"/>
    <mergeCell ref="N7:N8"/>
    <mergeCell ref="B3:G3"/>
    <mergeCell ref="A5:A8"/>
    <mergeCell ref="B5:B8"/>
    <mergeCell ref="C5:C8"/>
    <mergeCell ref="D6:D8"/>
    <mergeCell ref="E7:E8"/>
    <mergeCell ref="E6:K6"/>
    <mergeCell ref="I7:I8"/>
    <mergeCell ref="J7:K7"/>
  </mergeCells>
  <printOptions/>
  <pageMargins left="0.31496062992125984" right="0.31496062992125984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 topLeftCell="A1">
      <selection activeCell="D7" sqref="D7:F8"/>
    </sheetView>
  </sheetViews>
  <sheetFormatPr defaultColWidth="9.140625" defaultRowHeight="12.75" customHeight="1"/>
  <cols>
    <col min="1" max="1" width="18.57421875" style="0" customWidth="1"/>
    <col min="2" max="2" width="7.7109375" style="0" customWidth="1"/>
    <col min="3" max="3" width="8.28125" style="0" customWidth="1"/>
    <col min="4" max="6" width="13.7109375" style="0" customWidth="1"/>
    <col min="7" max="7" width="16.140625" style="0" customWidth="1"/>
    <col min="8" max="8" width="13.421875" style="0" customWidth="1"/>
    <col min="9" max="9" width="13.00390625" style="0" customWidth="1"/>
    <col min="10" max="10" width="15.28125" style="0" customWidth="1"/>
    <col min="11" max="11" width="13.8515625" style="0" customWidth="1"/>
    <col min="12" max="12" width="13.421875" style="0" customWidth="1"/>
  </cols>
  <sheetData>
    <row r="1" spans="1:12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9" t="s">
        <v>67</v>
      </c>
    </row>
    <row r="2" spans="1:10" ht="26.25" customHeight="1">
      <c r="A2" s="147" t="s">
        <v>66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>
      <c r="A3" s="148" t="s">
        <v>123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23.25" customHeight="1">
      <c r="A4" s="70"/>
      <c r="B4" s="70"/>
      <c r="C4" s="70"/>
      <c r="D4" s="70"/>
      <c r="E4" s="79" t="s">
        <v>220</v>
      </c>
      <c r="F4" s="79"/>
      <c r="G4" s="70"/>
      <c r="H4" s="70"/>
      <c r="I4" s="70"/>
      <c r="J4" s="70"/>
      <c r="K4" s="70"/>
      <c r="L4" s="70"/>
    </row>
    <row r="5" spans="1:12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45.6" customHeight="1">
      <c r="A6" s="149" t="s">
        <v>36</v>
      </c>
      <c r="B6" s="149" t="s">
        <v>54</v>
      </c>
      <c r="C6" s="149" t="s">
        <v>68</v>
      </c>
      <c r="D6" s="156" t="s">
        <v>69</v>
      </c>
      <c r="E6" s="157"/>
      <c r="F6" s="157"/>
      <c r="G6" s="157"/>
      <c r="H6" s="157"/>
      <c r="I6" s="157"/>
      <c r="J6" s="157"/>
      <c r="K6" s="157"/>
      <c r="L6" s="158"/>
    </row>
    <row r="7" spans="1:12" ht="13.15" customHeight="1">
      <c r="A7" s="149"/>
      <c r="B7" s="149"/>
      <c r="C7" s="149"/>
      <c r="D7" s="150" t="s">
        <v>70</v>
      </c>
      <c r="E7" s="151"/>
      <c r="F7" s="152"/>
      <c r="G7" s="156" t="s">
        <v>58</v>
      </c>
      <c r="H7" s="157"/>
      <c r="I7" s="157"/>
      <c r="J7" s="157"/>
      <c r="K7" s="157"/>
      <c r="L7" s="158"/>
    </row>
    <row r="8" spans="1:12" ht="78" customHeight="1">
      <c r="A8" s="149"/>
      <c r="B8" s="149"/>
      <c r="C8" s="149"/>
      <c r="D8" s="153"/>
      <c r="E8" s="154"/>
      <c r="F8" s="155"/>
      <c r="G8" s="156" t="s">
        <v>71</v>
      </c>
      <c r="H8" s="157"/>
      <c r="I8" s="158"/>
      <c r="J8" s="156" t="s">
        <v>72</v>
      </c>
      <c r="K8" s="157"/>
      <c r="L8" s="158"/>
    </row>
    <row r="9" spans="1:12" ht="52.9" customHeight="1">
      <c r="A9" s="149"/>
      <c r="B9" s="149"/>
      <c r="C9" s="149"/>
      <c r="D9" s="71" t="s">
        <v>124</v>
      </c>
      <c r="E9" s="71" t="s">
        <v>125</v>
      </c>
      <c r="F9" s="71" t="s">
        <v>126</v>
      </c>
      <c r="G9" s="71" t="s">
        <v>124</v>
      </c>
      <c r="H9" s="71" t="s">
        <v>125</v>
      </c>
      <c r="I9" s="71" t="s">
        <v>126</v>
      </c>
      <c r="J9" s="71" t="s">
        <v>124</v>
      </c>
      <c r="K9" s="71" t="s">
        <v>125</v>
      </c>
      <c r="L9" s="71" t="s">
        <v>126</v>
      </c>
    </row>
    <row r="10" spans="1:12" ht="12.7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</row>
    <row r="11" spans="1:12" ht="70.5" customHeight="1">
      <c r="A11" s="72" t="s">
        <v>96</v>
      </c>
      <c r="B11" s="73" t="s">
        <v>128</v>
      </c>
      <c r="C11" s="86" t="s">
        <v>127</v>
      </c>
      <c r="D11" s="87">
        <f>SUM(D12,D14)</f>
        <v>1119843.94</v>
      </c>
      <c r="E11" s="87">
        <v>933300</v>
      </c>
      <c r="F11" s="87">
        <v>933300</v>
      </c>
      <c r="G11" s="87">
        <f>SUM(G12,G14)</f>
        <v>1119843.94</v>
      </c>
      <c r="H11" s="87">
        <v>933300</v>
      </c>
      <c r="I11" s="87">
        <v>933300</v>
      </c>
      <c r="J11" s="88"/>
      <c r="K11" s="88"/>
      <c r="L11" s="88"/>
    </row>
    <row r="12" spans="1:12" ht="72.75" customHeight="1">
      <c r="A12" s="74" t="s">
        <v>97</v>
      </c>
      <c r="B12" s="73">
        <v>1001</v>
      </c>
      <c r="C12" s="89" t="s">
        <v>127</v>
      </c>
      <c r="D12" s="90">
        <v>504686.61</v>
      </c>
      <c r="E12" s="90"/>
      <c r="F12" s="90"/>
      <c r="G12" s="90">
        <v>504686.61</v>
      </c>
      <c r="H12" s="91"/>
      <c r="I12" s="91"/>
      <c r="J12" s="88"/>
      <c r="K12" s="88"/>
      <c r="L12" s="88"/>
    </row>
    <row r="13" spans="1:12" ht="27" customHeight="1">
      <c r="A13" s="74"/>
      <c r="B13" s="73"/>
      <c r="C13" s="75">
        <v>2018</v>
      </c>
      <c r="D13" s="90">
        <v>504686.61</v>
      </c>
      <c r="E13" s="90"/>
      <c r="F13" s="90"/>
      <c r="G13" s="90">
        <v>504686.61</v>
      </c>
      <c r="H13" s="91"/>
      <c r="I13" s="91"/>
      <c r="J13" s="88"/>
      <c r="K13" s="88"/>
      <c r="L13" s="88"/>
    </row>
    <row r="14" spans="1:12" ht="43.5" customHeight="1">
      <c r="A14" s="74" t="s">
        <v>98</v>
      </c>
      <c r="B14" s="73" t="s">
        <v>129</v>
      </c>
      <c r="C14" s="89" t="s">
        <v>127</v>
      </c>
      <c r="D14" s="90">
        <v>615157.33</v>
      </c>
      <c r="E14" s="90">
        <v>933300</v>
      </c>
      <c r="F14" s="90">
        <v>933300</v>
      </c>
      <c r="G14" s="90">
        <v>615157.33</v>
      </c>
      <c r="H14" s="90">
        <v>933300</v>
      </c>
      <c r="I14" s="90">
        <v>933300</v>
      </c>
      <c r="J14" s="88"/>
      <c r="K14" s="88"/>
      <c r="L14" s="88"/>
    </row>
    <row r="15" spans="1:12" ht="23.25" customHeight="1">
      <c r="A15" s="76"/>
      <c r="B15" s="76"/>
      <c r="C15" s="76">
        <v>2019</v>
      </c>
      <c r="D15" s="90">
        <v>615157.33</v>
      </c>
      <c r="E15" s="90"/>
      <c r="F15" s="90"/>
      <c r="G15" s="90">
        <v>615157.33</v>
      </c>
      <c r="H15" s="76"/>
      <c r="I15" s="76"/>
      <c r="J15" s="88"/>
      <c r="K15" s="88"/>
      <c r="L15" s="88"/>
    </row>
    <row r="16" spans="1:12" ht="18" customHeight="1">
      <c r="A16" s="76"/>
      <c r="B16" s="76"/>
      <c r="C16" s="76">
        <v>2020</v>
      </c>
      <c r="D16" s="76"/>
      <c r="E16" s="90">
        <v>933300</v>
      </c>
      <c r="F16" s="76"/>
      <c r="G16" s="76"/>
      <c r="H16" s="90">
        <v>933300</v>
      </c>
      <c r="I16" s="76"/>
      <c r="J16" s="88"/>
      <c r="K16" s="88"/>
      <c r="L16" s="88"/>
    </row>
    <row r="17" spans="1:12" ht="15.75" customHeight="1">
      <c r="A17" s="76"/>
      <c r="B17" s="76"/>
      <c r="C17" s="76">
        <v>2021</v>
      </c>
      <c r="D17" s="76"/>
      <c r="E17" s="76"/>
      <c r="F17" s="90">
        <v>933300</v>
      </c>
      <c r="G17" s="76"/>
      <c r="H17" s="76"/>
      <c r="I17" s="90">
        <v>933300</v>
      </c>
      <c r="J17" s="88"/>
      <c r="K17" s="88"/>
      <c r="L17" s="88"/>
    </row>
  </sheetData>
  <mergeCells count="10">
    <mergeCell ref="A2:J2"/>
    <mergeCell ref="A3:J3"/>
    <mergeCell ref="A6:A9"/>
    <mergeCell ref="B6:B9"/>
    <mergeCell ref="C6:C9"/>
    <mergeCell ref="D7:F8"/>
    <mergeCell ref="G8:I8"/>
    <mergeCell ref="J8:L8"/>
    <mergeCell ref="G7:L7"/>
    <mergeCell ref="D6:L6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 topLeftCell="A13">
      <selection activeCell="C32" sqref="C32"/>
    </sheetView>
  </sheetViews>
  <sheetFormatPr defaultColWidth="9.140625" defaultRowHeight="12.75" customHeight="1"/>
  <cols>
    <col min="1" max="1" width="45.421875" style="0" customWidth="1"/>
    <col min="2" max="2" width="17.421875" style="0" customWidth="1"/>
    <col min="3" max="3" width="29.421875" style="0" customWidth="1"/>
  </cols>
  <sheetData>
    <row r="1" spans="1:3" ht="21.75" customHeight="1">
      <c r="A1" s="80"/>
      <c r="B1" s="80"/>
      <c r="C1" s="81" t="s">
        <v>73</v>
      </c>
    </row>
    <row r="2" spans="1:3" ht="14.25" customHeight="1">
      <c r="A2" s="130" t="s">
        <v>74</v>
      </c>
      <c r="B2" s="130"/>
      <c r="C2" s="130"/>
    </row>
    <row r="3" spans="1:3" ht="14.25" customHeight="1">
      <c r="A3" s="130" t="s">
        <v>14</v>
      </c>
      <c r="B3" s="130"/>
      <c r="C3" s="130"/>
    </row>
    <row r="4" spans="1:3" ht="14.25" customHeight="1">
      <c r="A4" s="130" t="s">
        <v>221</v>
      </c>
      <c r="B4" s="130"/>
      <c r="C4" s="130"/>
    </row>
    <row r="5" spans="1:3" ht="14.25" customHeight="1">
      <c r="A5" s="130" t="s">
        <v>75</v>
      </c>
      <c r="B5" s="130"/>
      <c r="C5" s="130"/>
    </row>
    <row r="6" spans="1:3" ht="12.75" customHeight="1">
      <c r="A6" s="92"/>
      <c r="B6" s="92"/>
      <c r="C6" s="2"/>
    </row>
    <row r="7" spans="1:3" ht="25.5" customHeight="1">
      <c r="A7" s="82" t="s">
        <v>36</v>
      </c>
      <c r="B7" s="82" t="s">
        <v>54</v>
      </c>
      <c r="C7" s="82" t="s">
        <v>76</v>
      </c>
    </row>
    <row r="8" spans="1:3" ht="12.75" customHeight="1">
      <c r="A8" s="82">
        <v>1</v>
      </c>
      <c r="B8" s="82">
        <v>2</v>
      </c>
      <c r="C8" s="82">
        <v>3</v>
      </c>
    </row>
    <row r="9" spans="1:3" ht="12.75" customHeight="1">
      <c r="A9" s="83" t="s">
        <v>77</v>
      </c>
      <c r="B9" s="93" t="s">
        <v>78</v>
      </c>
      <c r="C9" s="94">
        <v>0</v>
      </c>
    </row>
    <row r="10" spans="1:3" ht="12.75" customHeight="1">
      <c r="A10" s="83" t="s">
        <v>79</v>
      </c>
      <c r="B10" s="93" t="s">
        <v>80</v>
      </c>
      <c r="C10" s="94">
        <v>0</v>
      </c>
    </row>
    <row r="11" spans="1:3" ht="12.75" customHeight="1">
      <c r="A11" s="83" t="s">
        <v>81</v>
      </c>
      <c r="B11" s="93" t="s">
        <v>82</v>
      </c>
      <c r="C11" s="94">
        <v>0</v>
      </c>
    </row>
    <row r="12" spans="1:3" ht="12.75" customHeight="1">
      <c r="A12" s="83" t="s">
        <v>83</v>
      </c>
      <c r="B12" s="93" t="s">
        <v>84</v>
      </c>
      <c r="C12" s="94">
        <v>0</v>
      </c>
    </row>
    <row r="13" spans="1:3" ht="12.75" customHeight="1">
      <c r="A13" s="95"/>
      <c r="B13" s="96"/>
      <c r="C13" s="97"/>
    </row>
    <row r="14" spans="1:3" ht="12.75" customHeight="1">
      <c r="A14" s="98"/>
      <c r="B14" s="99"/>
      <c r="C14" s="81" t="s">
        <v>85</v>
      </c>
    </row>
    <row r="15" spans="1:3" ht="14.25" customHeight="1">
      <c r="A15" s="159" t="s">
        <v>86</v>
      </c>
      <c r="B15" s="159"/>
      <c r="C15" s="2"/>
    </row>
    <row r="16" spans="1:3" ht="12.75" customHeight="1">
      <c r="A16" s="92"/>
      <c r="B16" s="92"/>
      <c r="C16" s="2"/>
    </row>
    <row r="17" spans="1:3" ht="12.75" customHeight="1">
      <c r="A17" s="82" t="s">
        <v>36</v>
      </c>
      <c r="B17" s="82" t="s">
        <v>54</v>
      </c>
      <c r="C17" s="82" t="s">
        <v>87</v>
      </c>
    </row>
    <row r="18" spans="1:3" ht="12.75" customHeight="1">
      <c r="A18" s="82">
        <v>1</v>
      </c>
      <c r="B18" s="82">
        <v>2</v>
      </c>
      <c r="C18" s="82">
        <v>3</v>
      </c>
    </row>
    <row r="19" spans="1:3" ht="18.75" customHeight="1">
      <c r="A19" s="83" t="s">
        <v>88</v>
      </c>
      <c r="B19" s="93" t="s">
        <v>78</v>
      </c>
      <c r="C19" s="100"/>
    </row>
    <row r="20" spans="1:3" ht="89.25" customHeight="1">
      <c r="A20" s="83" t="s">
        <v>89</v>
      </c>
      <c r="B20" s="93" t="s">
        <v>80</v>
      </c>
      <c r="C20" s="100"/>
    </row>
    <row r="21" spans="1:3" ht="35.25" customHeight="1">
      <c r="A21" s="83" t="s">
        <v>90</v>
      </c>
      <c r="B21" s="93" t="s">
        <v>82</v>
      </c>
      <c r="C21" s="100"/>
    </row>
    <row r="22" spans="1:3" ht="12.75" customHeight="1">
      <c r="A22" s="95"/>
      <c r="B22" s="101"/>
      <c r="C22" s="80"/>
    </row>
    <row r="23" spans="1:3" ht="12.75" customHeight="1">
      <c r="A23" s="2"/>
      <c r="B23" s="2"/>
      <c r="C23" s="2"/>
    </row>
    <row r="24" spans="1:3" ht="19.5" customHeight="1">
      <c r="A24" s="2" t="s">
        <v>95</v>
      </c>
      <c r="B24" s="102" t="s">
        <v>173</v>
      </c>
      <c r="C24" s="2"/>
    </row>
    <row r="25" spans="1:3" ht="12.75" customHeight="1">
      <c r="A25" s="2"/>
      <c r="B25" s="103" t="s">
        <v>134</v>
      </c>
      <c r="C25" s="2"/>
    </row>
    <row r="26" spans="1:3" ht="25.5" customHeight="1">
      <c r="A26" s="2" t="s">
        <v>133</v>
      </c>
      <c r="B26" s="102" t="s">
        <v>174</v>
      </c>
      <c r="C26" s="2"/>
    </row>
    <row r="27" spans="1:3" ht="12.75" customHeight="1">
      <c r="A27" s="2"/>
      <c r="B27" s="103" t="s">
        <v>134</v>
      </c>
      <c r="C27" s="2"/>
    </row>
    <row r="28" spans="1:3" ht="12.75" customHeight="1">
      <c r="A28" s="33"/>
      <c r="B28" s="33"/>
      <c r="C28" s="33"/>
    </row>
    <row r="29" spans="1:3" ht="12.75" customHeight="1">
      <c r="A29" s="33"/>
      <c r="B29" s="33"/>
      <c r="C29" s="33"/>
    </row>
    <row r="30" spans="1:3" ht="12.75" customHeight="1">
      <c r="A30" s="2"/>
      <c r="B30" s="2"/>
      <c r="C30" s="2"/>
    </row>
    <row r="31" spans="1:3" ht="12.75" customHeight="1">
      <c r="A31" s="2"/>
      <c r="B31" s="2"/>
      <c r="C31" s="2"/>
    </row>
  </sheetData>
  <mergeCells count="5">
    <mergeCell ref="A2:C2"/>
    <mergeCell ref="A3:C3"/>
    <mergeCell ref="A4:C4"/>
    <mergeCell ref="A5:C5"/>
    <mergeCell ref="A15:B15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>POI HSSF rep:2.43.0.54</dc:description>
  <cp:lastModifiedBy>user</cp:lastModifiedBy>
  <cp:lastPrinted>2019-07-04T08:09:41Z</cp:lastPrinted>
  <dcterms:created xsi:type="dcterms:W3CDTF">2017-12-11T08:25:55Z</dcterms:created>
  <dcterms:modified xsi:type="dcterms:W3CDTF">2019-07-08T07:04:45Z</dcterms:modified>
  <cp:category/>
  <cp:version/>
  <cp:contentType/>
  <cp:contentStatus/>
</cp:coreProperties>
</file>